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Tracker" sheetId="2" state="visible" r:id="rId2"/>
    <sheet xmlns:r="http://schemas.openxmlformats.org/officeDocument/2006/relationships" name="SSA Log" sheetId="3" state="visible" r:id="rId3"/>
    <sheet xmlns:r="http://schemas.openxmlformats.org/officeDocument/2006/relationships" name="Limits" sheetId="4" state="visible" r:id="rId4"/>
    <sheet xmlns:r="http://schemas.openxmlformats.org/officeDocument/2006/relationships" name="Example – Under FRA" sheetId="5" state="visible" r:id="rId5"/>
    <sheet xmlns:r="http://schemas.openxmlformats.org/officeDocument/2006/relationships" name="Example – FRA Year" sheetId="6" state="visible" r:id="rId6"/>
    <sheet xmlns:r="http://schemas.openxmlformats.org/officeDocument/2006/relationships" name="Example – First Year" sheetId="7" state="visible" r:id="rId7"/>
    <sheet xmlns:r="http://schemas.openxmlformats.org/officeDocument/2006/relationships" name="SSA Examples Check" sheetId="8" state="visible" r:id="rId8"/>
  </sheets>
  <definedNames>
    <definedName name="_xlnm.Print_Titles" localSheetId="1">'Tracker'!$1:$1</definedName>
    <definedName name="_xlnm.Print_Area" localSheetId="1">'Tracker'!$A$1:$N$66</definedName>
    <definedName name="_xlnm.Print_Area" localSheetId="2">'SSA Log'!$A$1:$H$32</definedName>
    <definedName name="_xlnm.Print_Titles" localSheetId="4">'Example – Under FRA'!$1:$1</definedName>
    <definedName name="_xlnm.Print_Area" localSheetId="4">'Example – Under FRA'!$A$1:$N$66</definedName>
    <definedName name="_xlnm.Print_Titles" localSheetId="5">'Example – FRA Year'!$1:$1</definedName>
    <definedName name="_xlnm.Print_Area" localSheetId="5">'Example – FRA Year'!$A$1:$N$66</definedName>
    <definedName name="_xlnm.Print_Titles" localSheetId="6">'Example – First Year'!$1:$1</definedName>
    <definedName name="_xlnm.Print_Area" localSheetId="6">'Example – First Year'!$A$1:$N$66</definedName>
  </definedNames>
  <calcPr calcId="124519" fullCalcOnLoad="1"/>
</workbook>
</file>

<file path=xl/styles.xml><?xml version="1.0" encoding="utf-8"?>
<styleSheet xmlns="http://schemas.openxmlformats.org/spreadsheetml/2006/main">
  <numFmts count="5">
    <numFmt numFmtId="164" formatCode="&quot;$&quot;#,##0"/>
    <numFmt numFmtId="165" formatCode="mm/dd/yyyy"/>
    <numFmt numFmtId="166" formatCode="mmmm yyyy"/>
    <numFmt numFmtId="167" formatCode="&quot;$&quot;#,##0;-&quot;$&quot;#,##0;&quot;–&quot;"/>
    <numFmt numFmtId="168" formatCode="yyyy-mm-dd"/>
  </numFmts>
  <fonts count="18">
    <font>
      <name val="Calibri"/>
      <family val="2"/>
      <color theme="1"/>
      <sz val="11"/>
      <scheme val="minor"/>
    </font>
    <font>
      <name val="Arial"/>
      <b val="1"/>
      <color rgb="00FFFFFF"/>
      <sz val="16"/>
    </font>
    <font>
      <name val="Arial"/>
      <i val="1"/>
      <color rgb="006B7280"/>
      <sz val="10"/>
    </font>
    <font>
      <name val="Arial"/>
      <b val="1"/>
      <color rgb="000F6B5C"/>
      <sz val="12"/>
    </font>
    <font>
      <name val="Arial"/>
      <b val="1"/>
      <color rgb="000F6B5C"/>
      <sz val="11"/>
    </font>
    <font>
      <name val="Arial"/>
      <color rgb="001F2937"/>
      <sz val="10"/>
    </font>
    <font>
      <name val="Arial"/>
      <b val="1"/>
      <color rgb="001F2937"/>
      <sz val="10"/>
    </font>
    <font>
      <name val="Arial"/>
      <color rgb="000F6B5C"/>
      <sz val="9"/>
      <u val="single"/>
    </font>
    <font>
      <name val="Arial"/>
      <i val="1"/>
      <color rgb="006B7280"/>
      <sz val="8"/>
    </font>
    <font>
      <name val="Arial"/>
      <b val="1"/>
      <color rgb="00FFFFFF"/>
      <sz val="9"/>
    </font>
    <font>
      <name val="Arial"/>
      <color rgb="001F2937"/>
      <sz val="9"/>
    </font>
    <font>
      <name val="Arial"/>
      <color rgb="006B7280"/>
      <sz val="9"/>
    </font>
    <font>
      <name val="Arial"/>
      <color rgb="006B7280"/>
      <sz val="8"/>
    </font>
    <font>
      <name val="Arial"/>
      <color rgb="006B7280"/>
      <sz val="8.5"/>
    </font>
    <font>
      <name val="Arial"/>
      <b val="1"/>
      <color rgb="009A3412"/>
      <sz val="9"/>
    </font>
    <font>
      <name val="Arial"/>
      <b val="1"/>
      <color rgb="00FFFFFF"/>
      <sz val="8.5"/>
    </font>
    <font>
      <name val="Arial"/>
      <b val="1"/>
      <color rgb="001F2937"/>
      <sz val="11"/>
    </font>
    <font>
      <name val="Arial"/>
      <b val="1"/>
      <color rgb="000F6B5C"/>
      <sz val="10"/>
    </font>
  </fonts>
  <fills count="6">
    <fill>
      <patternFill/>
    </fill>
    <fill>
      <patternFill patternType="gray125"/>
    </fill>
    <fill>
      <patternFill patternType="solid">
        <fgColor rgb="000F6B5C"/>
        <bgColor rgb="000F6B5C"/>
      </patternFill>
    </fill>
    <fill>
      <patternFill patternType="solid">
        <fgColor rgb="00FFF8DC"/>
        <bgColor rgb="00FFF8DC"/>
      </patternFill>
    </fill>
    <fill>
      <patternFill patternType="solid">
        <fgColor rgb="00E6F2EF"/>
        <bgColor rgb="00E6F2EF"/>
      </patternFill>
    </fill>
    <fill>
      <patternFill patternType="solid">
        <fgColor rgb="00FDEBD3"/>
        <bgColor rgb="00FDEBD3"/>
      </patternFill>
    </fill>
  </fills>
  <borders count="4">
    <border>
      <left/>
      <right/>
      <top/>
      <bottom/>
      <diagonal/>
    </border>
    <border>
      <bottom style="medium">
        <color rgb="000F6B5C"/>
      </bottom>
    </border>
    <border>
      <left style="thin">
        <color rgb="00C9D3D1"/>
      </left>
      <right style="thin">
        <color rgb="00C9D3D1"/>
      </right>
      <top style="thin">
        <color rgb="00C9D3D1"/>
      </top>
      <bottom style="thin">
        <color rgb="00C9D3D1"/>
      </bottom>
    </border>
    <border>
      <top style="medium">
        <color rgb="000F6B5C"/>
      </top>
      <bottom style="thin">
        <color rgb="00C9D3D1"/>
      </bottom>
    </border>
  </borders>
  <cellStyleXfs count="1">
    <xf numFmtId="0" fontId="0" fillId="0" borderId="0"/>
  </cellStyleXfs>
  <cellXfs count="62">
    <xf numFmtId="0" fontId="0" fillId="0" borderId="0" pivotButton="0" quotePrefix="0" xfId="0"/>
    <xf numFmtId="0" fontId="1" fillId="2" borderId="0" applyAlignment="1" pivotButton="0" quotePrefix="0" xfId="0">
      <alignment vertical="center" indent="1"/>
    </xf>
    <xf numFmtId="0" fontId="2" fillId="0" borderId="0" applyAlignment="1" pivotButton="0" quotePrefix="0" xfId="0">
      <alignment vertical="top" wrapText="1" indent="1"/>
    </xf>
    <xf numFmtId="0" fontId="3" fillId="0" borderId="1" pivotButton="0" quotePrefix="0" xfId="0"/>
    <xf numFmtId="0" fontId="4" fillId="0" borderId="0" applyAlignment="1" pivotButton="0" quotePrefix="0" xfId="0">
      <alignment vertical="top"/>
    </xf>
    <xf numFmtId="0" fontId="5" fillId="0" borderId="0" applyAlignment="1" pivotButton="0" quotePrefix="0" xfId="0">
      <alignment vertical="top" wrapText="1"/>
    </xf>
    <xf numFmtId="0" fontId="6" fillId="3" borderId="2" pivotButton="0" quotePrefix="0" xfId="0"/>
    <xf numFmtId="0" fontId="6" fillId="4" borderId="2" pivotButton="0" quotePrefix="0" xfId="0"/>
    <xf numFmtId="0" fontId="7" fillId="0" borderId="0" pivotButton="0" quotePrefix="0" xfId="0"/>
    <xf numFmtId="0" fontId="8" fillId="0" borderId="0" applyAlignment="1" pivotButton="0" quotePrefix="0" xfId="0">
      <alignment vertical="top" wrapText="1"/>
    </xf>
    <xf numFmtId="0" fontId="6" fillId="0" borderId="0" applyAlignment="1" pivotButton="0" quotePrefix="0" xfId="0">
      <alignment vertical="center" wrapText="1"/>
    </xf>
    <xf numFmtId="1" fontId="5" fillId="3" borderId="2" applyAlignment="1" pivotButton="0" quotePrefix="0" xfId="0">
      <alignment horizontal="left" vertical="center" wrapText="1" indent="1"/>
    </xf>
    <xf numFmtId="0" fontId="0" fillId="0" borderId="2" pivotButton="0" quotePrefix="0" xfId="0"/>
    <xf numFmtId="0" fontId="13" fillId="0" borderId="0" applyAlignment="1" pivotButton="0" quotePrefix="0" xfId="0">
      <alignment vertical="center" wrapText="1"/>
    </xf>
    <xf numFmtId="0" fontId="12" fillId="0" borderId="0" pivotButton="0" quotePrefix="0" xfId="0"/>
    <xf numFmtId="165" fontId="5" fillId="3" borderId="2" applyAlignment="1" pivotButton="0" quotePrefix="0" xfId="0">
      <alignment horizontal="left" vertical="center" wrapText="1" indent="1"/>
    </xf>
    <xf numFmtId="165" fontId="12" fillId="0" borderId="0" pivotButton="0" quotePrefix="0" xfId="0"/>
    <xf numFmtId="164" fontId="5" fillId="3" borderId="2" applyAlignment="1" pivotButton="0" quotePrefix="0" xfId="0">
      <alignment horizontal="left" vertical="center" wrapText="1" indent="1"/>
    </xf>
    <xf numFmtId="0" fontId="5" fillId="3" borderId="2" applyAlignment="1" pivotButton="0" quotePrefix="0" xfId="0">
      <alignment horizontal="left" vertical="center" wrapText="1" indent="1"/>
    </xf>
    <xf numFmtId="0" fontId="5" fillId="3" borderId="2" applyAlignment="1" pivotButton="0" quotePrefix="0" xfId="0">
      <alignment vertical="top" wrapText="1" indent="1"/>
    </xf>
    <xf numFmtId="166" fontId="6" fillId="4" borderId="2" applyAlignment="1" pivotButton="0" quotePrefix="0" xfId="0">
      <alignment horizontal="left" vertical="center" wrapText="1" indent="1"/>
    </xf>
    <xf numFmtId="0" fontId="6" fillId="4" borderId="2" applyAlignment="1" pivotButton="0" quotePrefix="0" xfId="0">
      <alignment horizontal="left" vertical="center" wrapText="1" indent="1"/>
    </xf>
    <xf numFmtId="164" fontId="6" fillId="4" borderId="2" applyAlignment="1" pivotButton="0" quotePrefix="0" xfId="0">
      <alignment horizontal="left" vertical="center" wrapText="1" indent="1"/>
    </xf>
    <xf numFmtId="0" fontId="14" fillId="0" borderId="0" applyAlignment="1" pivotButton="0" quotePrefix="0" xfId="0">
      <alignment vertical="top" wrapText="1"/>
    </xf>
    <xf numFmtId="0" fontId="15" fillId="2" borderId="2" applyAlignment="1" pivotButton="0" quotePrefix="0" xfId="0">
      <alignment horizontal="center" vertical="center" wrapText="1"/>
    </xf>
    <xf numFmtId="0" fontId="12" fillId="0" borderId="2" applyAlignment="1" pivotButton="0" quotePrefix="0" xfId="0">
      <alignment horizontal="center"/>
    </xf>
    <xf numFmtId="0" fontId="6" fillId="0" borderId="2" pivotButton="0" quotePrefix="0" xfId="0"/>
    <xf numFmtId="167" fontId="5" fillId="3" borderId="2" pivotButton="0" quotePrefix="0" xfId="0"/>
    <xf numFmtId="167" fontId="10" fillId="3" borderId="2" pivotButton="0" quotePrefix="0" xfId="0"/>
    <xf numFmtId="167" fontId="10" fillId="4" borderId="2" pivotButton="0" quotePrefix="0" xfId="0"/>
    <xf numFmtId="0" fontId="10" fillId="4" borderId="2" applyAlignment="1" pivotButton="0" quotePrefix="0" xfId="0">
      <alignment horizontal="center"/>
    </xf>
    <xf numFmtId="0" fontId="10" fillId="3" borderId="2" applyAlignment="1" pivotButton="0" quotePrefix="0" xfId="0">
      <alignment horizontal="center"/>
    </xf>
    <xf numFmtId="0" fontId="10" fillId="3" borderId="2" pivotButton="0" quotePrefix="0" xfId="0"/>
    <xf numFmtId="0" fontId="0" fillId="0" borderId="3" pivotButton="0" quotePrefix="0" xfId="0"/>
    <xf numFmtId="0" fontId="6" fillId="0" borderId="3" pivotButton="0" quotePrefix="0" xfId="0"/>
    <xf numFmtId="167" fontId="6" fillId="4" borderId="3" pivotButton="0" quotePrefix="0" xfId="0"/>
    <xf numFmtId="0" fontId="9" fillId="2" borderId="0" applyAlignment="1" pivotButton="0" quotePrefix="0" xfId="0">
      <alignment horizontal="center" wrapText="1"/>
    </xf>
    <xf numFmtId="0" fontId="9" fillId="2" borderId="0" pivotButton="0" quotePrefix="0" xfId="0"/>
    <xf numFmtId="164" fontId="6" fillId="4" borderId="2" applyAlignment="1" pivotButton="0" quotePrefix="0" xfId="0">
      <alignment horizontal="center" vertical="center"/>
    </xf>
    <xf numFmtId="164" fontId="6" fillId="3" borderId="2" applyAlignment="1" pivotButton="0" quotePrefix="0" xfId="0">
      <alignment horizontal="center" vertical="center"/>
    </xf>
    <xf numFmtId="0" fontId="4" fillId="0" borderId="0" applyAlignment="1" pivotButton="0" quotePrefix="0" xfId="0">
      <alignment vertical="center" wrapText="1"/>
    </xf>
    <xf numFmtId="164" fontId="16" fillId="5" borderId="2" applyAlignment="1" pivotButton="0" quotePrefix="0" xfId="0">
      <alignment horizontal="center" vertical="center"/>
    </xf>
    <xf numFmtId="1" fontId="6" fillId="4" borderId="2" applyAlignment="1" pivotButton="0" quotePrefix="0" xfId="0">
      <alignment horizontal="center" vertical="center"/>
    </xf>
    <xf numFmtId="0" fontId="17" fillId="0" borderId="0" applyAlignment="1" pivotButton="0" quotePrefix="0" xfId="0">
      <alignment horizontal="right" vertical="top"/>
    </xf>
    <xf numFmtId="0" fontId="10" fillId="0" borderId="0" applyAlignment="1" pivotButton="0" quotePrefix="0" xfId="0">
      <alignment vertical="top" wrapText="1"/>
    </xf>
    <xf numFmtId="0" fontId="9" fillId="2" borderId="2" applyAlignment="1" pivotButton="0" quotePrefix="0" xfId="0">
      <alignment horizontal="center" vertical="center" wrapText="1"/>
    </xf>
    <xf numFmtId="165" fontId="10" fillId="3" borderId="2" applyAlignment="1" pivotButton="0" quotePrefix="0" xfId="0">
      <alignment vertical="top" wrapText="1"/>
    </xf>
    <xf numFmtId="0" fontId="10" fillId="3" borderId="2" applyAlignment="1" pivotButton="0" quotePrefix="0" xfId="0">
      <alignment vertical="top" wrapText="1"/>
    </xf>
    <xf numFmtId="164" fontId="10" fillId="3" borderId="2" applyAlignment="1" pivotButton="0" quotePrefix="0" xfId="0">
      <alignment vertical="top" wrapText="1"/>
    </xf>
    <xf numFmtId="0" fontId="11" fillId="0" borderId="0" applyAlignment="1" pivotButton="0" quotePrefix="0" xfId="0">
      <alignment vertical="top" wrapText="1"/>
    </xf>
    <xf numFmtId="0" fontId="6" fillId="0" borderId="2" applyAlignment="1" pivotButton="0" quotePrefix="0" xfId="0">
      <alignment horizontal="center"/>
    </xf>
    <xf numFmtId="164" fontId="5" fillId="0" borderId="2" applyAlignment="1" pivotButton="0" quotePrefix="0" xfId="0">
      <alignment horizontal="center"/>
    </xf>
    <xf numFmtId="1" fontId="5" fillId="0" borderId="2" applyAlignment="1" pivotButton="0" quotePrefix="0" xfId="0">
      <alignment horizontal="center"/>
    </xf>
    <xf numFmtId="0" fontId="10" fillId="0" borderId="2" pivotButton="0" quotePrefix="0" xfId="0"/>
    <xf numFmtId="0" fontId="10" fillId="0" borderId="2" applyAlignment="1" pivotButton="0" quotePrefix="0" xfId="0">
      <alignment horizontal="center"/>
    </xf>
    <xf numFmtId="164" fontId="5" fillId="3" borderId="2" applyAlignment="1" pivotButton="0" quotePrefix="0" xfId="0">
      <alignment horizontal="center"/>
    </xf>
    <xf numFmtId="164" fontId="5" fillId="4" borderId="2" applyAlignment="1" pivotButton="0" quotePrefix="0" xfId="0">
      <alignment horizontal="center"/>
    </xf>
    <xf numFmtId="0" fontId="11" fillId="0" borderId="2" pivotButton="0" quotePrefix="0" xfId="0"/>
    <xf numFmtId="0" fontId="12" fillId="0" borderId="0" applyAlignment="1" pivotButton="0" quotePrefix="0" xfId="0">
      <alignment vertical="top" wrapText="1"/>
    </xf>
    <xf numFmtId="0" fontId="10" fillId="0" borderId="2" applyAlignment="1" pivotButton="0" quotePrefix="0" xfId="0">
      <alignment horizontal="center" vertical="center" wrapText="1"/>
    </xf>
    <xf numFmtId="0" fontId="10" fillId="0" borderId="2" applyAlignment="1" pivotButton="0" quotePrefix="0" xfId="0">
      <alignment horizontal="left" vertical="center" wrapText="1"/>
    </xf>
    <xf numFmtId="164" fontId="10" fillId="0" borderId="2" applyAlignment="1" pivotButton="0" quotePrefix="0" xfId="0">
      <alignment horizontal="center" vertical="center" wrapText="1"/>
    </xf>
  </cellXfs>
  <cellStyles count="1">
    <cellStyle name="Normal" xfId="0" builtinId="0" hidden="0"/>
  </cellStyles>
  <dxfs count="4">
    <dxf>
      <font>
        <name val="Arial"/>
        <b val="1"/>
        <color rgb="009A1B1B"/>
      </font>
      <fill>
        <patternFill patternType="solid">
          <fgColor rgb="00FDE2E1"/>
          <bgColor rgb="00FDE2E1"/>
        </patternFill>
      </fill>
    </dxf>
    <dxf>
      <fill>
        <patternFill patternType="solid">
          <fgColor rgb="00FDE2E1"/>
          <bgColor rgb="00FDE2E1"/>
        </patternFill>
      </fill>
    </dxf>
    <dxf>
      <fill>
        <patternFill patternType="solid">
          <fgColor rgb="00FDEBD3"/>
          <bgColor rgb="00FDEBD3"/>
        </patternFill>
      </fill>
    </dxf>
    <dxf>
      <fill>
        <patternFill patternType="solid">
          <fgColor rgb="00DCF2E7"/>
          <bgColor rgb="00DCF2E7"/>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ssa.gov/oact/cola/rtea.html" TargetMode="External" Id="rId1"/><Relationship Type="http://schemas.openxmlformats.org/officeDocument/2006/relationships/hyperlink" Target="https://www.ssa.gov/benefits/retirement/planner/whileworking.html" TargetMode="External" Id="rId2"/><Relationship Type="http://schemas.openxmlformats.org/officeDocument/2006/relationships/hyperlink" Target="https://www.ssa.gov/pubs/EN-05-10069.pdf" TargetMode="External" Id="rId3"/><Relationship Type="http://schemas.openxmlformats.org/officeDocument/2006/relationships/hyperlink" Target="https://www.ssa.gov/news/en/cola/factsheets/2026.html" TargetMode="External" Id="rId4"/><Relationship Type="http://schemas.openxmlformats.org/officeDocument/2006/relationships/hyperlink" Target="https://www.ssa.gov/oact/progdata/nra.html" TargetMode="External" Id="rId5"/><Relationship Type="http://schemas.openxmlformats.org/officeDocument/2006/relationships/hyperlink" Target="https://www.ssa.gov/OP_Home/cfr20/404/404-0452.htm" TargetMode="External" Id="rId6"/><Relationship Type="http://schemas.openxmlformats.org/officeDocument/2006/relationships/hyperlink" Target="https://secure.ssa.gov/POMS.NSF/lnx/0302510015" TargetMode="External" Id="rId7"/></Relationships>
</file>

<file path=xl/worksheets/_rels/sheet2.xml.rels><Relationships xmlns="http://schemas.openxmlformats.org/package/2006/relationships"><Relationship Type="http://schemas.openxmlformats.org/officeDocument/2006/relationships/hyperlink" Target="https://www.ssa.gov/oact/cola/rtea.html" TargetMode="External" Id="rId1"/><Relationship Type="http://schemas.openxmlformats.org/officeDocument/2006/relationships/hyperlink" Target="https://www.ssa.gov/benefits/retirement/planner/whileworking.html" TargetMode="External" Id="rId2"/><Relationship Type="http://schemas.openxmlformats.org/officeDocument/2006/relationships/hyperlink" Target="https://www.ssa.gov/pubs/EN-05-10069.pdf" TargetMode="External" Id="rId3"/><Relationship Type="http://schemas.openxmlformats.org/officeDocument/2006/relationships/hyperlink" Target="https://www.ssa.gov/news/en/cola/factsheets/2026.html" TargetMode="External" Id="rId4"/><Relationship Type="http://schemas.openxmlformats.org/officeDocument/2006/relationships/hyperlink" Target="https://www.ssa.gov/oact/progdata/nra.html" TargetMode="External" Id="rId5"/><Relationship Type="http://schemas.openxmlformats.org/officeDocument/2006/relationships/hyperlink" Target="https://www.ssa.gov/OP_Home/cfr20/404/404-0452.htm" TargetMode="External" Id="rId6"/><Relationship Type="http://schemas.openxmlformats.org/officeDocument/2006/relationships/hyperlink" Target="https://secure.ssa.gov/POMS.NSF/lnx/0302510015" TargetMode="External" Id="rId7"/></Relationships>
</file>

<file path=xl/worksheets/_rels/sheet5.xml.rels><Relationships xmlns="http://schemas.openxmlformats.org/package/2006/relationships"><Relationship Type="http://schemas.openxmlformats.org/officeDocument/2006/relationships/hyperlink" Target="https://www.ssa.gov/oact/cola/rtea.html" TargetMode="External" Id="rId1"/><Relationship Type="http://schemas.openxmlformats.org/officeDocument/2006/relationships/hyperlink" Target="https://www.ssa.gov/benefits/retirement/planner/whileworking.html" TargetMode="External" Id="rId2"/><Relationship Type="http://schemas.openxmlformats.org/officeDocument/2006/relationships/hyperlink" Target="https://www.ssa.gov/pubs/EN-05-10069.pdf" TargetMode="External" Id="rId3"/><Relationship Type="http://schemas.openxmlformats.org/officeDocument/2006/relationships/hyperlink" Target="https://www.ssa.gov/news/en/cola/factsheets/2026.html" TargetMode="External" Id="rId4"/><Relationship Type="http://schemas.openxmlformats.org/officeDocument/2006/relationships/hyperlink" Target="https://www.ssa.gov/oact/progdata/nra.html" TargetMode="External" Id="rId5"/><Relationship Type="http://schemas.openxmlformats.org/officeDocument/2006/relationships/hyperlink" Target="https://www.ssa.gov/OP_Home/cfr20/404/404-0452.htm" TargetMode="External" Id="rId6"/><Relationship Type="http://schemas.openxmlformats.org/officeDocument/2006/relationships/hyperlink" Target="https://secure.ssa.gov/POMS.NSF/lnx/0302510015" TargetMode="External" Id="rId7"/></Relationships>
</file>

<file path=xl/worksheets/_rels/sheet6.xml.rels><Relationships xmlns="http://schemas.openxmlformats.org/package/2006/relationships"><Relationship Type="http://schemas.openxmlformats.org/officeDocument/2006/relationships/hyperlink" Target="https://www.ssa.gov/oact/cola/rtea.html" TargetMode="External" Id="rId1"/><Relationship Type="http://schemas.openxmlformats.org/officeDocument/2006/relationships/hyperlink" Target="https://www.ssa.gov/benefits/retirement/planner/whileworking.html" TargetMode="External" Id="rId2"/><Relationship Type="http://schemas.openxmlformats.org/officeDocument/2006/relationships/hyperlink" Target="https://www.ssa.gov/pubs/EN-05-10069.pdf" TargetMode="External" Id="rId3"/><Relationship Type="http://schemas.openxmlformats.org/officeDocument/2006/relationships/hyperlink" Target="https://www.ssa.gov/news/en/cola/factsheets/2026.html" TargetMode="External" Id="rId4"/><Relationship Type="http://schemas.openxmlformats.org/officeDocument/2006/relationships/hyperlink" Target="https://www.ssa.gov/oact/progdata/nra.html" TargetMode="External" Id="rId5"/><Relationship Type="http://schemas.openxmlformats.org/officeDocument/2006/relationships/hyperlink" Target="https://www.ssa.gov/OP_Home/cfr20/404/404-0452.htm" TargetMode="External" Id="rId6"/><Relationship Type="http://schemas.openxmlformats.org/officeDocument/2006/relationships/hyperlink" Target="https://secure.ssa.gov/POMS.NSF/lnx/0302510015" TargetMode="External" Id="rId7"/></Relationships>
</file>

<file path=xl/worksheets/_rels/sheet7.xml.rels><Relationships xmlns="http://schemas.openxmlformats.org/package/2006/relationships"><Relationship Type="http://schemas.openxmlformats.org/officeDocument/2006/relationships/hyperlink" Target="https://www.ssa.gov/oact/cola/rtea.html" TargetMode="External" Id="rId1"/><Relationship Type="http://schemas.openxmlformats.org/officeDocument/2006/relationships/hyperlink" Target="https://www.ssa.gov/benefits/retirement/planner/whileworking.html" TargetMode="External" Id="rId2"/><Relationship Type="http://schemas.openxmlformats.org/officeDocument/2006/relationships/hyperlink" Target="https://www.ssa.gov/pubs/EN-05-10069.pdf" TargetMode="External" Id="rId3"/><Relationship Type="http://schemas.openxmlformats.org/officeDocument/2006/relationships/hyperlink" Target="https://www.ssa.gov/news/en/cola/factsheets/2026.html" TargetMode="External" Id="rId4"/><Relationship Type="http://schemas.openxmlformats.org/officeDocument/2006/relationships/hyperlink" Target="https://www.ssa.gov/oact/progdata/nra.html" TargetMode="External" Id="rId5"/><Relationship Type="http://schemas.openxmlformats.org/officeDocument/2006/relationships/hyperlink" Target="https://www.ssa.gov/OP_Home/cfr20/404/404-0452.htm" TargetMode="External" Id="rId6"/><Relationship Type="http://schemas.openxmlformats.org/officeDocument/2006/relationships/hyperlink" Target="https://secure.ssa.gov/POMS.NSF/lnx/0302510015" TargetMode="External" Id="rId7"/></Relationships>
</file>

<file path=xl/worksheets/sheet1.xml><?xml version="1.0" encoding="utf-8"?>
<worksheet xmlns="http://schemas.openxmlformats.org/spreadsheetml/2006/main">
  <sheetPr>
    <tabColor rgb="000F6B5C"/>
    <outlinePr summaryBelow="1" summaryRight="1"/>
    <pageSetUpPr fitToPage="1"/>
  </sheetPr>
  <dimension ref="A1:H43"/>
  <sheetViews>
    <sheetView showGridLines="0" workbookViewId="0">
      <selection activeCell="A1" sqref="A1"/>
    </sheetView>
  </sheetViews>
  <sheetFormatPr baseColWidth="8" defaultRowHeight="15"/>
  <cols>
    <col width="2" customWidth="1" min="1" max="1"/>
    <col width="4" customWidth="1" min="2" max="2"/>
    <col width="18" customWidth="1" min="3" max="3"/>
    <col width="18" customWidth="1" min="4" max="4"/>
    <col width="18" customWidth="1" min="5" max="5"/>
    <col width="18" customWidth="1" min="6" max="6"/>
    <col width="18" customWidth="1" min="7" max="7"/>
    <col width="18" customWidth="1" min="8" max="8"/>
  </cols>
  <sheetData>
    <row r="1" ht="34" customHeight="1">
      <c r="A1" s="1" t="inlineStr">
        <is>
          <t>RetireTally · Social Security Earnings-Test Tracker · 2026 Edition</t>
        </is>
      </c>
    </row>
    <row r="2" ht="30" customHeight="1">
      <c r="A2" s="2" t="inlineStr">
        <is>
          <t>Track your work earnings month by month against Social Security's retirement earnings test, and see an estimate of what SSA may withhold. Information and record-keeping only.</t>
        </is>
      </c>
    </row>
    <row r="4" ht="22" customHeight="1">
      <c r="B4" s="3" t="inlineStr">
        <is>
          <t>How to use this workbook (about 10 minutes)</t>
        </is>
      </c>
    </row>
    <row r="5" ht="30" customHeight="1">
      <c r="B5" s="4" t="inlineStr">
        <is>
          <t>1</t>
        </is>
      </c>
      <c r="C5" s="5" t="inlineStr">
        <is>
          <t>Open the Tracker tab. Fill in the yellow cells in “Your profile”: tracking year, birth date (or the full retirement age month/year from your SSA paperwork), the first month you get benefits this year, and your monthly benefit.</t>
        </is>
      </c>
    </row>
    <row r="6" ht="30" customHeight="1">
      <c r="B6" s="4" t="inlineStr">
        <is>
          <t>2</t>
        </is>
      </c>
      <c r="C6" s="5" t="inlineStr">
        <is>
          <t>Check “What applies to you this year.” The tracker works out whether you are under full retirement age (FRA) all year, or reaching FRA this year, and picks the right limit.</t>
        </is>
      </c>
    </row>
    <row r="7" ht="30" customHeight="1">
      <c r="B7" s="4" t="inlineStr">
        <is>
          <t>3</t>
        </is>
      </c>
      <c r="C7" s="5" t="inlineStr">
        <is>
          <t>Each month, enter your gross wages for the month you DID THE WORK, not the month you were paid. Bonuses, commissions, and vacation pay count. Self-employed? Enter net profit in the self-employment column.</t>
        </is>
      </c>
    </row>
    <row r="8" ht="30" customHeight="1">
      <c r="B8" s="4" t="inlineStr">
        <is>
          <t>4</t>
        </is>
      </c>
      <c r="C8" s="5" t="inlineStr">
        <is>
          <t>Watch the running total and the “room left” column. Section 4 shows estimated excess earnings and the estimated amount SSA would withhold, using SSA's published formula.</t>
        </is>
      </c>
    </row>
    <row r="9" ht="30" customHeight="1">
      <c r="B9" s="4" t="inlineStr">
        <is>
          <t>5</t>
        </is>
      </c>
      <c r="C9" s="5" t="inlineStr">
        <is>
          <t>Optional: enter your full-year earnings estimate (what you told SSA) to see the projected withholding, and which checks SSA would likely hold.</t>
        </is>
      </c>
    </row>
    <row r="10" ht="30" customHeight="1">
      <c r="B10" s="4" t="inlineStr">
        <is>
          <t>6</t>
        </is>
      </c>
      <c r="C10" s="5" t="inlineStr">
        <is>
          <t>Log every call or letter with SSA, and every estimate change, on the SSA Log tab.</t>
        </is>
      </c>
    </row>
    <row r="11" ht="30" customHeight="1">
      <c r="B11" s="4" t="inlineStr">
        <is>
          <t>7</t>
        </is>
      </c>
      <c r="C11" s="5" t="inlineStr">
        <is>
          <t>Want to see it filled in? Look at the three Example tabs. They use SSA's own published 2026 examples.</t>
        </is>
      </c>
    </row>
    <row r="13" ht="22" customHeight="1">
      <c r="B13" s="3" t="inlineStr">
        <is>
          <t>Color key</t>
        </is>
      </c>
    </row>
    <row r="14">
      <c r="C14" s="6" t="inlineStr">
        <is>
          <t>Yellow</t>
        </is>
      </c>
      <c r="D14" s="5" t="inlineStr">
        <is>
          <t>You type here.</t>
        </is>
      </c>
    </row>
    <row r="15">
      <c r="C15" s="7" t="inlineStr">
        <is>
          <t>Green</t>
        </is>
      </c>
      <c r="D15" s="5" t="inlineStr">
        <is>
          <t>Calculated for you. Please don't type over these cells.</t>
        </is>
      </c>
    </row>
    <row r="17" ht="22" customHeight="1">
      <c r="B17" s="3" t="inlineStr">
        <is>
          <t>The 2026 earnings test in plain English</t>
        </is>
      </c>
    </row>
    <row r="18" ht="30" customHeight="1">
      <c r="B18" s="4" t="inlineStr">
        <is>
          <t>•</t>
        </is>
      </c>
      <c r="C18" s="5" t="inlineStr">
        <is>
          <t>Under full retirement age all year: the limit is $24,480 ($2,040/month). SSA withholds $1 in benefits for every $2 you earn over the limit.</t>
        </is>
      </c>
    </row>
    <row r="19" ht="30" customHeight="1">
      <c r="B19" s="4" t="inlineStr">
        <is>
          <t>•</t>
        </is>
      </c>
      <c r="C19" s="5" t="inlineStr">
        <is>
          <t>In the calendar year you reach full retirement age: the limit is $65,160 ($5,430/month). SSA withholds $1 for every $3 over, counting only earnings BEFORE the month you reach FRA.</t>
        </is>
      </c>
    </row>
    <row r="20" ht="30" customHeight="1">
      <c r="B20" s="4" t="inlineStr">
        <is>
          <t>•</t>
        </is>
      </c>
      <c r="C20" s="5" t="inlineStr">
        <is>
          <t>Starting the month you reach full retirement age, there is no limit. Your earnings no longer reduce your benefits.</t>
        </is>
      </c>
    </row>
    <row r="21" ht="30" customHeight="1">
      <c r="B21" s="4" t="inlineStr">
        <is>
          <t>•</t>
        </is>
      </c>
      <c r="C21" s="5" t="inlineStr">
        <is>
          <t>Only earnings from work count: wages (including bonuses, commissions, vacation pay) and net self-employment earnings. Pensions, annuities, investment income, interest, capital gains, and veterans or other government benefits don't count.</t>
        </is>
      </c>
    </row>
    <row r="22" ht="30" customHeight="1">
      <c r="B22" s="4" t="inlineStr">
        <is>
          <t>•</t>
        </is>
      </c>
      <c r="C22" s="5" t="inlineStr">
        <is>
          <t>Wages count when earned, not when paid. Self-employment income generally counts when received. In the FRA year, SSA spreads net self-employment earnings evenly over the months you were self-employed.</t>
        </is>
      </c>
    </row>
    <row r="23" ht="30" customHeight="1">
      <c r="B23" s="4" t="inlineStr">
        <is>
          <t>•</t>
        </is>
      </c>
      <c r="C23" s="5" t="inlineStr">
        <is>
          <t>SSA collects by holding back whole monthly checks, starting with the first month of benefits in the year. If it holds back more than needed, it pays the difference back after the year ends.</t>
        </is>
      </c>
    </row>
    <row r="24" ht="30" customHeight="1">
      <c r="B24" s="4" t="inlineStr">
        <is>
          <t>•</t>
        </is>
      </c>
      <c r="C24" s="5" t="inlineStr">
        <is>
          <t>Withheld benefits are not lost. At full retirement age, SSA recalculates your benefit to credit the months it withheld. (Spouses and survivors who get benefits because they care for a minor or disabled child don't get this increase.)</t>
        </is>
      </c>
    </row>
    <row r="25" ht="30" customHeight="1">
      <c r="B25" s="4" t="inlineStr">
        <is>
          <t>•</t>
        </is>
      </c>
      <c r="C25" s="5" t="inlineStr">
        <is>
          <t>Special first-year rule: in one year, usually the first year of retirement, you can get a full check for any whole month you're “retired,” meaning wages at or under the monthly limit and no substantial self-employment work, no matter what you earn for the year.</t>
        </is>
      </c>
    </row>
    <row r="26" ht="30" customHeight="1">
      <c r="B26" s="4" t="inlineStr">
        <is>
          <t>•</t>
        </is>
      </c>
      <c r="C26" s="5" t="inlineStr">
        <is>
          <t>If family members get benefits on your record, your excess earnings can reduce their benefits too. Disability (SSDI/SSI) and work outside the U.S. follow different rules this tracker doesn't cover.</t>
        </is>
      </c>
    </row>
    <row r="28" ht="22" customHeight="1">
      <c r="B28" s="3" t="inlineStr">
        <is>
          <t>Annual report of earnings: the April 15 reminder</t>
        </is>
      </c>
    </row>
    <row r="29" ht="82" customHeight="1">
      <c r="C29" s="5" t="inlineStr">
        <is>
          <t>If you were under full retirement age, got benefits, and earned more than the annual limit, SSA requires a report of your earnings for the year. It is typically due by April 15 of the following year (for 2026 earnings, by April 15, 2027; if that's a weekend or holiday, the next working day). SSA says it may accept your W-2 and self-employment tax return information as that report, but you are still responsible for making sure the earnings SSA uses are correct. Contact SSA if its information is wrong or incomplete, or if you want your benefits adjusted sooner. Also tell SSA right away during the year if your earnings estimate changes.</t>
        </is>
      </c>
    </row>
    <row r="31" ht="22" customHeight="1">
      <c r="B31" s="3" t="inlineStr">
        <is>
          <t>Next year (2027)</t>
        </is>
      </c>
    </row>
    <row r="32" ht="48" customHeight="1">
      <c r="C32" s="5" t="inlineStr">
        <is>
          <t>SSA publishes next year's limits each October. When it does, open the Limits tab, paste the 2027 annual amounts into the yellow cells (monthly amounts fill in automatically), then change “Tracking year” on the Tracker tab to 2027. Until then, leave the 2027 cells blank; the tracker will tell you the limits are missing instead of guessing.</t>
        </is>
      </c>
    </row>
    <row r="34" ht="22" customHeight="1">
      <c r="B34" s="3" t="inlineStr">
        <is>
          <t>Sources (ssa.gov)</t>
        </is>
      </c>
    </row>
    <row r="35">
      <c r="B35" s="8" t="inlineStr">
        <is>
          <t>SSA: Exempt Amounts Under the Earnings Test: https://www.ssa.gov/oact/cola/rtea.html</t>
        </is>
      </c>
    </row>
    <row r="36">
      <c r="B36" s="8" t="inlineStr">
        <is>
          <t>SSA: Receiving Benefits While Working: https://www.ssa.gov/benefits/retirement/planner/whileworking.html</t>
        </is>
      </c>
    </row>
    <row r="37">
      <c r="B37" s="8" t="inlineStr">
        <is>
          <t>SSA Pub. 05-10069: How Work Affects Your Benefits: https://www.ssa.gov/pubs/EN-05-10069.pdf</t>
        </is>
      </c>
    </row>
    <row r="38">
      <c r="B38" s="8" t="inlineStr">
        <is>
          <t>SSA: 2026 COLA Fact Sheet: https://www.ssa.gov/news/en/cola/factsheets/2026.html</t>
        </is>
      </c>
    </row>
    <row r="39">
      <c r="B39" s="8" t="inlineStr">
        <is>
          <t>SSA: Normal Retirement Age by birth year: https://www.ssa.gov/oact/progdata/nra.html</t>
        </is>
      </c>
    </row>
    <row r="40">
      <c r="B40" s="8" t="inlineStr">
        <is>
          <t>SSA: Annual report of earnings (20 CFR 404.452): https://www.ssa.gov/OP_Home/cfr20/404/404-0452.htm</t>
        </is>
      </c>
    </row>
    <row r="41">
      <c r="B41" s="8" t="inlineStr">
        <is>
          <t>SSA POMS RS 02510.015: Annual Report of Earnings: https://secure.ssa.gov/POMS.NSF/lnx/0302510015</t>
        </is>
      </c>
    </row>
    <row r="43" ht="40" customHeight="1">
      <c r="B43" s="9" t="inlineStr">
        <is>
          <t>RetireTally is not affiliated with, endorsed by, or connected to the Social Security Administration (SSA) or any government agency. This tracker is for general information and record-keeping only. It is not financial, legal, tax, or benefits advice. Results are estimates; SSA alone decides your benefits. Verify with SSA at ssa.gov, your my Social Security account, or 1-800-772-1213.</t>
        </is>
      </c>
    </row>
  </sheetData>
  <mergeCells count="36">
    <mergeCell ref="C25:H25"/>
    <mergeCell ref="C26:H26"/>
    <mergeCell ref="C10:H10"/>
    <mergeCell ref="B40:H40"/>
    <mergeCell ref="C22:H22"/>
    <mergeCell ref="C9:H9"/>
    <mergeCell ref="A1:H1"/>
    <mergeCell ref="C21:H21"/>
    <mergeCell ref="B37:H37"/>
    <mergeCell ref="C11:H11"/>
    <mergeCell ref="B36:H36"/>
    <mergeCell ref="B41:H41"/>
    <mergeCell ref="B35:H35"/>
    <mergeCell ref="B4:H4"/>
    <mergeCell ref="C23:H23"/>
    <mergeCell ref="C8:H8"/>
    <mergeCell ref="C7:H7"/>
    <mergeCell ref="B31:H31"/>
    <mergeCell ref="C32:H32"/>
    <mergeCell ref="C19:H19"/>
    <mergeCell ref="A2:H2"/>
    <mergeCell ref="B43:H43"/>
    <mergeCell ref="B39:H39"/>
    <mergeCell ref="C18:H18"/>
    <mergeCell ref="C6:H6"/>
    <mergeCell ref="C24:H24"/>
    <mergeCell ref="D15:H15"/>
    <mergeCell ref="B17:H17"/>
    <mergeCell ref="B13:H13"/>
    <mergeCell ref="C5:H5"/>
    <mergeCell ref="B34:H34"/>
    <mergeCell ref="B38:H38"/>
    <mergeCell ref="D14:H14"/>
    <mergeCell ref="C20:H20"/>
    <mergeCell ref="C29:H29"/>
    <mergeCell ref="B28:H28"/>
  </mergeCells>
  <hyperlinks>
    <hyperlink xmlns:r="http://schemas.openxmlformats.org/officeDocument/2006/relationships" ref="B35" r:id="rId1"/>
    <hyperlink xmlns:r="http://schemas.openxmlformats.org/officeDocument/2006/relationships" ref="B36" r:id="rId2"/>
    <hyperlink xmlns:r="http://schemas.openxmlformats.org/officeDocument/2006/relationships" ref="B37" r:id="rId3"/>
    <hyperlink xmlns:r="http://schemas.openxmlformats.org/officeDocument/2006/relationships" ref="B38" r:id="rId4"/>
    <hyperlink xmlns:r="http://schemas.openxmlformats.org/officeDocument/2006/relationships" ref="B39" r:id="rId5"/>
    <hyperlink xmlns:r="http://schemas.openxmlformats.org/officeDocument/2006/relationships" ref="B40" r:id="rId6"/>
    <hyperlink xmlns:r="http://schemas.openxmlformats.org/officeDocument/2006/relationships" ref="B41" r:id="rId7"/>
  </hyperlinks>
  <pageMargins left="0.4" right="0.4" top="0.5" bottom="0.5" header="0.5" footer="0.5"/>
  <pageSetup orientation="portrait" paperSize="1" fitToHeight="0" fitToWidth="1"/>
  <headerFooter>
    <oddHeader/>
    <oddFooter>&amp;LRetireTally · Not affiliated with SSA · Information only&amp;RPage &amp;P of &amp;N</oddFooter>
    <evenHeader/>
    <evenFooter/>
    <firstHeader/>
    <firstFooter/>
  </headerFooter>
</worksheet>
</file>

<file path=xl/worksheets/sheet2.xml><?xml version="1.0" encoding="utf-8"?>
<worksheet xmlns="http://schemas.openxmlformats.org/spreadsheetml/2006/main">
  <sheetPr>
    <tabColor rgb="000F6B5C"/>
    <outlinePr summaryBelow="1" summaryRight="1"/>
    <pageSetUpPr fitToPage="1"/>
  </sheetPr>
  <dimension ref="A1:R66"/>
  <sheetViews>
    <sheetView showGridLines="0" workbookViewId="0">
      <selection activeCell="A1" sqref="A1"/>
    </sheetView>
  </sheetViews>
  <sheetFormatPr baseColWidth="8" defaultRowHeight="15"/>
  <cols>
    <col width="4" customWidth="1" min="1" max="1"/>
    <col width="13" customWidth="1" min="2" max="2"/>
    <col width="14" customWidth="1" min="3" max="3"/>
    <col width="14" customWidth="1" min="4" max="4"/>
    <col width="13" customWidth="1" min="5" max="5"/>
    <col width="12" customWidth="1" min="6" max="6"/>
    <col width="13" customWidth="1" min="7" max="7"/>
    <col width="13" customWidth="1" min="8" max="8"/>
    <col width="13" customWidth="1" min="9" max="9"/>
    <col width="11" customWidth="1" min="10" max="10"/>
    <col width="10" customWidth="1" min="11" max="11"/>
    <col width="13" customWidth="1" min="12" max="12"/>
    <col width="17" customWidth="1" min="13" max="13"/>
    <col width="28" customWidth="1" min="14" max="14"/>
    <col width="2" customWidth="1" min="15" max="15"/>
    <col hidden="1" width="12" customWidth="1" min="16" max="16"/>
    <col hidden="1" width="6" customWidth="1" min="17" max="17"/>
    <col hidden="1" width="6" customWidth="1" min="18" max="18"/>
  </cols>
  <sheetData>
    <row r="1" ht="34" customHeight="1">
      <c r="A1" s="1">
        <f>"RetireTally · Earnings-Test Tracker · "&amp;$D$5</f>
        <v/>
      </c>
    </row>
    <row r="2" ht="18" customHeight="1">
      <c r="A2" s="2" t="inlineStr">
        <is>
          <t>Yellow cells are yours to fill in. Green cells calculate automatically. Estimates only. SSA decides your actual benefits.</t>
        </is>
      </c>
    </row>
    <row r="4" ht="22" customHeight="1">
      <c r="B4" s="3" t="inlineStr">
        <is>
          <t>1 · Your profile</t>
        </is>
      </c>
    </row>
    <row r="5" ht="26" customHeight="1">
      <c r="B5" s="10" t="inlineStr">
        <is>
          <t>Tracking year</t>
        </is>
      </c>
      <c r="D5" s="11" t="n">
        <v>2026</v>
      </c>
      <c r="E5" s="12" t="n"/>
      <c r="F5" s="12" t="n"/>
      <c r="G5" s="13" t="inlineStr">
        <is>
          <t>Pick from the list. 2027 works once you paste SSA's 2027 limits on the Limits tab.</t>
        </is>
      </c>
      <c r="P5" s="14" t="inlineStr">
        <is>
          <t>Helpers (hidden)</t>
        </is>
      </c>
    </row>
    <row r="6" ht="26" customHeight="1">
      <c r="B6" s="10" t="inlineStr">
        <is>
          <t>Birth date</t>
        </is>
      </c>
      <c r="D6" s="15" t="n"/>
      <c r="E6" s="12" t="n"/>
      <c r="F6" s="12" t="n"/>
      <c r="G6" s="13" t="inlineStr">
        <is>
          <t>Used only to work out your full retirement age (FRA). Or skip it and use the two rows below.</t>
        </is>
      </c>
      <c r="P6" s="16">
        <f>IF(ISNUMBER(D6),D6-1,"")</f>
        <v/>
      </c>
    </row>
    <row r="7" ht="26" customHeight="1">
      <c r="B7" s="10" t="inlineStr">
        <is>
          <t>FRA month (1–12) from SSA</t>
        </is>
      </c>
      <c r="D7" s="11" t="n"/>
      <c r="E7" s="12" t="n"/>
      <c r="F7" s="12" t="n"/>
      <c r="G7" s="13" t="inlineStr">
        <is>
          <t>Optional override. If SSA told you your FRA month/year, enter it here and in the next row; it replaces the birth-date calculation.</t>
        </is>
      </c>
      <c r="P7" s="14">
        <f>IF(P6="","",IF(YEAR(P6)&lt;1938,780,LOOKUP(YEAR(P6),Limits!$J$6:$J$28,Limits!$L$6:$L$28)))</f>
        <v/>
      </c>
    </row>
    <row r="8" ht="26" customHeight="1">
      <c r="B8" s="10" t="inlineStr">
        <is>
          <t>FRA year from SSA</t>
        </is>
      </c>
      <c r="D8" s="11" t="n"/>
      <c r="E8" s="12" t="n"/>
      <c r="F8" s="12" t="n"/>
      <c r="G8" s="13" t="inlineStr">
        <is>
          <t>Optional override (for example 2026).</t>
        </is>
      </c>
      <c r="P8" s="16">
        <f>IF(P6="","",DATE(YEAR(P6),MONTH(P6)+P7,1))</f>
        <v/>
      </c>
    </row>
    <row r="9" ht="26" customHeight="1">
      <c r="B9" s="10" t="inlineStr">
        <is>
          <t>First month of benefits this year (1–12)</t>
        </is>
      </c>
      <c r="D9" s="11" t="n">
        <v>1</v>
      </c>
      <c r="E9" s="12" t="n"/>
      <c r="F9" s="12" t="n"/>
      <c r="G9" s="13" t="inlineStr">
        <is>
          <t>1 = January. If your benefits started mid-year (for example November), enter that month number.</t>
        </is>
      </c>
    </row>
    <row r="10" ht="26" customHeight="1">
      <c r="B10" s="10" t="inlineStr">
        <is>
          <t>Monthly benefit estimate</t>
        </is>
      </c>
      <c r="D10" s="17" t="n"/>
      <c r="E10" s="12" t="n"/>
      <c r="F10" s="12" t="n"/>
      <c r="G10" s="13" t="inlineStr">
        <is>
          <t>Your monthly Social Security amount before any work withholding (from SSA's letter or my Social Security). If family members get benefits on your record, you can enter the total family benefit.</t>
        </is>
      </c>
    </row>
    <row r="11" ht="26" customHeight="1">
      <c r="B11" s="10" t="inlineStr">
        <is>
          <t>Is this your “grace year”?</t>
        </is>
      </c>
      <c r="D11" s="18" t="inlineStr">
        <is>
          <t>No</t>
        </is>
      </c>
      <c r="E11" s="12" t="n"/>
      <c r="F11" s="12" t="n"/>
      <c r="G11" s="13" t="inlineStr">
        <is>
          <t>Yes only if this is the one year the special monthly rule applies to you, usually your first year of retirement. Then mark qualifying months in column L of the log.</t>
        </is>
      </c>
    </row>
    <row r="12" ht="30" customHeight="1">
      <c r="B12" s="10" t="inlineStr">
        <is>
          <t>Notes</t>
        </is>
      </c>
      <c r="D12" s="19" t="n"/>
    </row>
    <row r="14" ht="22" customHeight="1">
      <c r="B14" s="3" t="inlineStr">
        <is>
          <t>2 · What applies to you this year</t>
        </is>
      </c>
    </row>
    <row r="15" ht="24" customHeight="1">
      <c r="B15" s="10" t="inlineStr">
        <is>
          <t>Your full retirement age month</t>
        </is>
      </c>
      <c r="D15" s="20">
        <f>IF(P15="","Not set. Enter birth date or FRA month/year",P15)</f>
        <v/>
      </c>
      <c r="E15" s="12" t="n"/>
      <c r="F15" s="12" t="n"/>
      <c r="G15" s="13" t="inlineStr">
        <is>
          <t>Worked out from SSA's FRA table (Limits tab), or taken from your override.</t>
        </is>
      </c>
      <c r="P15" s="16">
        <f>IF(AND(ISNUMBER(D7),ISNUMBER(D8)),DATE(D8,D7,1),P8)</f>
        <v/>
      </c>
    </row>
    <row r="16" ht="24" customHeight="1">
      <c r="B16" s="10" t="inlineStr">
        <is>
          <t>Your status</t>
        </is>
      </c>
      <c r="D16" s="21">
        <f>IF(P15="","Assuming under FRA all year (FRA not set)",IF(P16=1,"Under full retirement age all year",IF(P16=2,"Year you reach full retirement age","At or past full retirement age all year: no earnings limit")))</f>
        <v/>
      </c>
      <c r="E16" s="12" t="n"/>
      <c r="F16" s="12" t="n"/>
      <c r="G16" s="13" t="inlineStr">
        <is>
          <t>Decides which limit and withholding rate apply.</t>
        </is>
      </c>
      <c r="P16" s="14">
        <f>IF(P15="",1,IF(YEAR(P15)&gt;$D$5,1,IF(YEAR(P15)=$D$5,2,3)))</f>
        <v/>
      </c>
    </row>
    <row r="17" ht="24" customHeight="1">
      <c r="B17" s="10" t="inlineStr">
        <is>
          <t>Annual limit</t>
        </is>
      </c>
      <c r="D17" s="22">
        <f>IF(P16=3,"No limit",IF(P21,P18,"Missing: add "&amp;D5&amp;" limits on the Limits tab"))</f>
        <v/>
      </c>
      <c r="E17" s="12" t="n"/>
      <c r="F17" s="12" t="n"/>
      <c r="G17" s="13" t="inlineStr">
        <is>
          <t>2026: $24,480 under FRA all year · $65,160 in the year you reach FRA.</t>
        </is>
      </c>
      <c r="P17" s="14">
        <f>MATCH($D$5,Limits!$A$6:$A$10,0)</f>
        <v/>
      </c>
    </row>
    <row r="18" ht="24" customHeight="1">
      <c r="B18" s="10" t="inlineStr">
        <is>
          <t>Monthly limit (first-year rule)</t>
        </is>
      </c>
      <c r="D18" s="22">
        <f>IF(P16=3,"No limit",IF(AND(P21,ISNUMBER(P19)),P19,"Missing"))</f>
        <v/>
      </c>
      <c r="E18" s="12" t="n"/>
      <c r="F18" s="12" t="n"/>
      <c r="G18" s="13" t="inlineStr">
        <is>
          <t>2026: $2,040 under FRA all year · $5,430 in the year you reach FRA. Used only for the special first-year (grace year) rule.</t>
        </is>
      </c>
      <c r="P18" s="14">
        <f>IF(P16=1,INDEX(Limits!$B$6:$B$10,P17),IF(P16=2,INDEX(Limits!$D$6:$D$10,P17),0))</f>
        <v/>
      </c>
    </row>
    <row r="19" ht="24" customHeight="1">
      <c r="B19" s="10" t="inlineStr">
        <is>
          <t>Withholding rate</t>
        </is>
      </c>
      <c r="D19" s="21">
        <f>IF(P16=3,"Not applicable","$1 withheld for every $"&amp;P20&amp;" over the limit")</f>
        <v/>
      </c>
      <c r="E19" s="12" t="n"/>
      <c r="F19" s="12" t="n"/>
      <c r="G19" s="13" t="inlineStr">
        <is>
          <t>SSA divides the amount over the limit by 2 (or 3) and drops any cents.</t>
        </is>
      </c>
      <c r="P19" s="14">
        <f>IF(P16=1,INDEX(Limits!$C$6:$C$10,P17),IF(P16=2,INDEX(Limits!$E$6:$E$10,P17),0))</f>
        <v/>
      </c>
    </row>
    <row r="20" ht="24" customHeight="1">
      <c r="B20" s="10" t="inlineStr">
        <is>
          <t>Months that count</t>
        </is>
      </c>
      <c r="D20" s="21">
        <f>IF(P16=1,"All 12 months (January–December)",IF(P16=2,IF(P22=1,"None (you reach FRA in January)","January through "&amp;TEXT(DATE(D5,P22-1,1),"mmmm")&amp;" (before your FRA month)"),"None: earnings no longer reduce benefits"))</f>
        <v/>
      </c>
      <c r="E20" s="12" t="n"/>
      <c r="F20" s="12" t="n"/>
      <c r="G20" s="13" t="inlineStr">
        <is>
          <t>In the year you reach FRA, only earnings before your FRA month count.</t>
        </is>
      </c>
      <c r="P20" s="14">
        <f>IF(P16=2,INDEX(Limits!$G$6:$G$10,P17),INDEX(Limits!$F$6:$F$10,P17))</f>
        <v/>
      </c>
    </row>
    <row r="21">
      <c r="P21" s="14">
        <f>IF(P16=3,TRUE,AND(ISNUMBER(P18),P18&gt;0))</f>
        <v/>
      </c>
    </row>
    <row r="22" ht="22" customHeight="1">
      <c r="B22" s="3" t="inlineStr">
        <is>
          <t>3 · Monthly earnings log</t>
        </is>
      </c>
      <c r="P22" s="14">
        <f>IF(P16=1,13,IF(P16=2,MONTH(P15),1))</f>
        <v/>
      </c>
    </row>
    <row r="23" ht="40" customHeight="1">
      <c r="B23" s="23" t="inlineStr">
        <is>
          <t>IMPORTANT: Enter wages in the month you DID THE WORK, not the month you were paid. (A paycheck on Feb 5 for January work goes in January.) Use gross wages before deductions, including bonuses, commissions, and vacation pay. Self-employed: enter net profit (SSA generally counts it when received; in the FRA year SSA spreads it evenly over the months you were self-employed).</t>
        </is>
      </c>
      <c r="P23" s="14">
        <f>IF(ISNUMBER(F47),F47,IF(ISNUMBER(D47),D47,0))</f>
        <v/>
      </c>
    </row>
    <row r="24" ht="46" customHeight="1">
      <c r="A24" s="24" t="inlineStr">
        <is>
          <t>#</t>
        </is>
      </c>
      <c r="B24" s="24" t="inlineStr">
        <is>
          <t>Month</t>
        </is>
      </c>
      <c r="C24" s="24" t="inlineStr">
        <is>
          <t>Wages earned
(by month worked)</t>
        </is>
      </c>
      <c r="D24" s="24" t="inlineStr">
        <is>
          <t>Self-employment
net (optional)</t>
        </is>
      </c>
      <c r="E24" s="24" t="inlineStr">
        <is>
          <t>Total
earnings</t>
        </is>
      </c>
      <c r="F24" s="24" t="inlineStr">
        <is>
          <t>Counts toward
the test?</t>
        </is>
      </c>
      <c r="G24" s="24" t="inlineStr">
        <is>
          <t>Earnings
counted</t>
        </is>
      </c>
      <c r="H24" s="24" t="inlineStr">
        <is>
          <t>Running total
(year to date)</t>
        </is>
      </c>
      <c r="I24" s="24" t="inlineStr">
        <is>
          <t>Room left under
annual limit</t>
        </is>
      </c>
      <c r="J24" s="24" t="inlineStr">
        <is>
          <t>vs. monthly
limit</t>
        </is>
      </c>
      <c r="K24" s="24" t="inlineStr">
        <is>
          <t>Self-employ
hours (opt.)</t>
        </is>
      </c>
      <c r="L24" s="24" t="inlineStr">
        <is>
          <t>Grace-year
non-service
month? (Yes/No)</t>
        </is>
      </c>
      <c r="M24" s="24" t="inlineStr">
        <is>
          <t>Estimated check
status</t>
        </is>
      </c>
      <c r="N24" s="24" t="inlineStr">
        <is>
          <t>Notes</t>
        </is>
      </c>
      <c r="P24" s="14">
        <f>IF(AND(ISNUMBER(D9),D9&gt;=1,D9&lt;=12),13-D9,0)</f>
        <v/>
      </c>
    </row>
    <row r="25" ht="18" customHeight="1">
      <c r="A25" s="25" t="n">
        <v>1</v>
      </c>
      <c r="B25" s="26" t="inlineStr">
        <is>
          <t>January</t>
        </is>
      </c>
      <c r="C25" s="27" t="n"/>
      <c r="D25" s="28" t="n"/>
      <c r="E25" s="29">
        <f>SUM(C25:D25)</f>
        <v/>
      </c>
      <c r="F25" s="30">
        <f>IF(A25&lt;$P$22,"Yes","No (FRA+)")</f>
        <v/>
      </c>
      <c r="G25" s="29">
        <f>IF(F25="Yes",E25,0)</f>
        <v/>
      </c>
      <c r="H25" s="29">
        <f>SUM($G$25:G25)</f>
        <v/>
      </c>
      <c r="I25" s="29">
        <f>IF($P$16=3,"–",IF($P$21,MAX(0,$P$18-H25),""))</f>
        <v/>
      </c>
      <c r="J25" s="30">
        <f>IF(OR($P$16=3,F25&lt;&gt;"Yes",A25&lt;$P$25),"–",IF(NOT(ISNUMBER($P$19)),"",IF(E25&lt;=$P$19,"At/under","Over")))</f>
        <v/>
      </c>
      <c r="K25" s="31" t="n"/>
      <c r="L25" s="31" t="n"/>
      <c r="M25" s="30">
        <f>IF(OR(N($D$10)=0,NOT($P$21)),"",IF(A25&lt;$P$25,"Not on benefits yet",IF(A25&gt;=$P$22,"Paid (no limit)",IF(AND($D$11="Yes",L25="Yes"),"Paid (non-service mo.)",IF(R25&lt;=$P$23,"Likely held (est.)","Paid (est.)")))))</f>
        <v/>
      </c>
      <c r="N25" s="32" t="n"/>
      <c r="P25" s="14">
        <f>IF(ISNUMBER(D9),D9,1)</f>
        <v/>
      </c>
      <c r="Q25" s="14">
        <f>IF(AND(A25&gt;=$P$25,A25&lt;$P$22,NOT(AND($D$11="Yes",L25="Yes"))),1,0)</f>
        <v/>
      </c>
      <c r="R25" s="14">
        <f>IF(Q25=1,SUM($Q$25:Q25),0)</f>
        <v/>
      </c>
    </row>
    <row r="26" ht="18" customHeight="1">
      <c r="A26" s="25" t="n">
        <v>2</v>
      </c>
      <c r="B26" s="26" t="inlineStr">
        <is>
          <t>February</t>
        </is>
      </c>
      <c r="C26" s="27" t="n"/>
      <c r="D26" s="28" t="n"/>
      <c r="E26" s="29">
        <f>SUM(C26:D26)</f>
        <v/>
      </c>
      <c r="F26" s="30">
        <f>IF(A26&lt;$P$22,"Yes","No (FRA+)")</f>
        <v/>
      </c>
      <c r="G26" s="29">
        <f>IF(F26="Yes",E26,0)</f>
        <v/>
      </c>
      <c r="H26" s="29">
        <f>SUM($G$25:G26)</f>
        <v/>
      </c>
      <c r="I26" s="29">
        <f>IF($P$16=3,"–",IF($P$21,MAX(0,$P$18-H26),""))</f>
        <v/>
      </c>
      <c r="J26" s="30">
        <f>IF(OR($P$16=3,F26&lt;&gt;"Yes",A26&lt;$P$25),"–",IF(NOT(ISNUMBER($P$19)),"",IF(E26&lt;=$P$19,"At/under","Over")))</f>
        <v/>
      </c>
      <c r="K26" s="31" t="n"/>
      <c r="L26" s="31" t="n"/>
      <c r="M26" s="30">
        <f>IF(OR(N($D$10)=0,NOT($P$21)),"",IF(A26&lt;$P$25,"Not on benefits yet",IF(A26&gt;=$P$22,"Paid (no limit)",IF(AND($D$11="Yes",L26="Yes"),"Paid (non-service mo.)",IF(R26&lt;=$P$23,"Likely held (est.)","Paid (est.)")))))</f>
        <v/>
      </c>
      <c r="N26" s="32" t="n"/>
      <c r="Q26" s="14">
        <f>IF(AND(A26&gt;=$P$25,A26&lt;$P$22,NOT(AND($D$11="Yes",L26="Yes"))),1,0)</f>
        <v/>
      </c>
      <c r="R26" s="14">
        <f>IF(Q26=1,SUM($Q$25:Q26),0)</f>
        <v/>
      </c>
    </row>
    <row r="27" ht="18" customHeight="1">
      <c r="A27" s="25" t="n">
        <v>3</v>
      </c>
      <c r="B27" s="26" t="inlineStr">
        <is>
          <t>March</t>
        </is>
      </c>
      <c r="C27" s="27" t="n"/>
      <c r="D27" s="28" t="n"/>
      <c r="E27" s="29">
        <f>SUM(C27:D27)</f>
        <v/>
      </c>
      <c r="F27" s="30">
        <f>IF(A27&lt;$P$22,"Yes","No (FRA+)")</f>
        <v/>
      </c>
      <c r="G27" s="29">
        <f>IF(F27="Yes",E27,0)</f>
        <v/>
      </c>
      <c r="H27" s="29">
        <f>SUM($G$25:G27)</f>
        <v/>
      </c>
      <c r="I27" s="29">
        <f>IF($P$16=3,"–",IF($P$21,MAX(0,$P$18-H27),""))</f>
        <v/>
      </c>
      <c r="J27" s="30">
        <f>IF(OR($P$16=3,F27&lt;&gt;"Yes",A27&lt;$P$25),"–",IF(NOT(ISNUMBER($P$19)),"",IF(E27&lt;=$P$19,"At/under","Over")))</f>
        <v/>
      </c>
      <c r="K27" s="31" t="n"/>
      <c r="L27" s="31" t="n"/>
      <c r="M27" s="30">
        <f>IF(OR(N($D$10)=0,NOT($P$21)),"",IF(A27&lt;$P$25,"Not on benefits yet",IF(A27&gt;=$P$22,"Paid (no limit)",IF(AND($D$11="Yes",L27="Yes"),"Paid (non-service mo.)",IF(R27&lt;=$P$23,"Likely held (est.)","Paid (est.)")))))</f>
        <v/>
      </c>
      <c r="N27" s="32" t="n"/>
      <c r="Q27" s="14">
        <f>IF(AND(A27&gt;=$P$25,A27&lt;$P$22,NOT(AND($D$11="Yes",L27="Yes"))),1,0)</f>
        <v/>
      </c>
      <c r="R27" s="14">
        <f>IF(Q27=1,SUM($Q$25:Q27),0)</f>
        <v/>
      </c>
    </row>
    <row r="28" ht="18" customHeight="1">
      <c r="A28" s="25" t="n">
        <v>4</v>
      </c>
      <c r="B28" s="26" t="inlineStr">
        <is>
          <t>April</t>
        </is>
      </c>
      <c r="C28" s="27" t="n"/>
      <c r="D28" s="28" t="n"/>
      <c r="E28" s="29">
        <f>SUM(C28:D28)</f>
        <v/>
      </c>
      <c r="F28" s="30">
        <f>IF(A28&lt;$P$22,"Yes","No (FRA+)")</f>
        <v/>
      </c>
      <c r="G28" s="29">
        <f>IF(F28="Yes",E28,0)</f>
        <v/>
      </c>
      <c r="H28" s="29">
        <f>SUM($G$25:G28)</f>
        <v/>
      </c>
      <c r="I28" s="29">
        <f>IF($P$16=3,"–",IF($P$21,MAX(0,$P$18-H28),""))</f>
        <v/>
      </c>
      <c r="J28" s="30">
        <f>IF(OR($P$16=3,F28&lt;&gt;"Yes",A28&lt;$P$25),"–",IF(NOT(ISNUMBER($P$19)),"",IF(E28&lt;=$P$19,"At/under","Over")))</f>
        <v/>
      </c>
      <c r="K28" s="31" t="n"/>
      <c r="L28" s="31" t="n"/>
      <c r="M28" s="30">
        <f>IF(OR(N($D$10)=0,NOT($P$21)),"",IF(A28&lt;$P$25,"Not on benefits yet",IF(A28&gt;=$P$22,"Paid (no limit)",IF(AND($D$11="Yes",L28="Yes"),"Paid (non-service mo.)",IF(R28&lt;=$P$23,"Likely held (est.)","Paid (est.)")))))</f>
        <v/>
      </c>
      <c r="N28" s="32" t="n"/>
      <c r="Q28" s="14">
        <f>IF(AND(A28&gt;=$P$25,A28&lt;$P$22,NOT(AND($D$11="Yes",L28="Yes"))),1,0)</f>
        <v/>
      </c>
      <c r="R28" s="14">
        <f>IF(Q28=1,SUM($Q$25:Q28),0)</f>
        <v/>
      </c>
    </row>
    <row r="29" ht="18" customHeight="1">
      <c r="A29" s="25" t="n">
        <v>5</v>
      </c>
      <c r="B29" s="26" t="inlineStr">
        <is>
          <t>May</t>
        </is>
      </c>
      <c r="C29" s="27" t="n"/>
      <c r="D29" s="28" t="n"/>
      <c r="E29" s="29">
        <f>SUM(C29:D29)</f>
        <v/>
      </c>
      <c r="F29" s="30">
        <f>IF(A29&lt;$P$22,"Yes","No (FRA+)")</f>
        <v/>
      </c>
      <c r="G29" s="29">
        <f>IF(F29="Yes",E29,0)</f>
        <v/>
      </c>
      <c r="H29" s="29">
        <f>SUM($G$25:G29)</f>
        <v/>
      </c>
      <c r="I29" s="29">
        <f>IF($P$16=3,"–",IF($P$21,MAX(0,$P$18-H29),""))</f>
        <v/>
      </c>
      <c r="J29" s="30">
        <f>IF(OR($P$16=3,F29&lt;&gt;"Yes",A29&lt;$P$25),"–",IF(NOT(ISNUMBER($P$19)),"",IF(E29&lt;=$P$19,"At/under","Over")))</f>
        <v/>
      </c>
      <c r="K29" s="31" t="n"/>
      <c r="L29" s="31" t="n"/>
      <c r="M29" s="30">
        <f>IF(OR(N($D$10)=0,NOT($P$21)),"",IF(A29&lt;$P$25,"Not on benefits yet",IF(A29&gt;=$P$22,"Paid (no limit)",IF(AND($D$11="Yes",L29="Yes"),"Paid (non-service mo.)",IF(R29&lt;=$P$23,"Likely held (est.)","Paid (est.)")))))</f>
        <v/>
      </c>
      <c r="N29" s="32" t="n"/>
      <c r="Q29" s="14">
        <f>IF(AND(A29&gt;=$P$25,A29&lt;$P$22,NOT(AND($D$11="Yes",L29="Yes"))),1,0)</f>
        <v/>
      </c>
      <c r="R29" s="14">
        <f>IF(Q29=1,SUM($Q$25:Q29),0)</f>
        <v/>
      </c>
    </row>
    <row r="30" ht="18" customHeight="1">
      <c r="A30" s="25" t="n">
        <v>6</v>
      </c>
      <c r="B30" s="26" t="inlineStr">
        <is>
          <t>June</t>
        </is>
      </c>
      <c r="C30" s="27" t="n"/>
      <c r="D30" s="28" t="n"/>
      <c r="E30" s="29">
        <f>SUM(C30:D30)</f>
        <v/>
      </c>
      <c r="F30" s="30">
        <f>IF(A30&lt;$P$22,"Yes","No (FRA+)")</f>
        <v/>
      </c>
      <c r="G30" s="29">
        <f>IF(F30="Yes",E30,0)</f>
        <v/>
      </c>
      <c r="H30" s="29">
        <f>SUM($G$25:G30)</f>
        <v/>
      </c>
      <c r="I30" s="29">
        <f>IF($P$16=3,"–",IF($P$21,MAX(0,$P$18-H30),""))</f>
        <v/>
      </c>
      <c r="J30" s="30">
        <f>IF(OR($P$16=3,F30&lt;&gt;"Yes",A30&lt;$P$25),"–",IF(NOT(ISNUMBER($P$19)),"",IF(E30&lt;=$P$19,"At/under","Over")))</f>
        <v/>
      </c>
      <c r="K30" s="31" t="n"/>
      <c r="L30" s="31" t="n"/>
      <c r="M30" s="30">
        <f>IF(OR(N($D$10)=0,NOT($P$21)),"",IF(A30&lt;$P$25,"Not on benefits yet",IF(A30&gt;=$P$22,"Paid (no limit)",IF(AND($D$11="Yes",L30="Yes"),"Paid (non-service mo.)",IF(R30&lt;=$P$23,"Likely held (est.)","Paid (est.)")))))</f>
        <v/>
      </c>
      <c r="N30" s="32" t="n"/>
      <c r="Q30" s="14">
        <f>IF(AND(A30&gt;=$P$25,A30&lt;$P$22,NOT(AND($D$11="Yes",L30="Yes"))),1,0)</f>
        <v/>
      </c>
      <c r="R30" s="14">
        <f>IF(Q30=1,SUM($Q$25:Q30),0)</f>
        <v/>
      </c>
    </row>
    <row r="31" ht="18" customHeight="1">
      <c r="A31" s="25" t="n">
        <v>7</v>
      </c>
      <c r="B31" s="26" t="inlineStr">
        <is>
          <t>July</t>
        </is>
      </c>
      <c r="C31" s="27" t="n"/>
      <c r="D31" s="28" t="n"/>
      <c r="E31" s="29">
        <f>SUM(C31:D31)</f>
        <v/>
      </c>
      <c r="F31" s="30">
        <f>IF(A31&lt;$P$22,"Yes","No (FRA+)")</f>
        <v/>
      </c>
      <c r="G31" s="29">
        <f>IF(F31="Yes",E31,0)</f>
        <v/>
      </c>
      <c r="H31" s="29">
        <f>SUM($G$25:G31)</f>
        <v/>
      </c>
      <c r="I31" s="29">
        <f>IF($P$16=3,"–",IF($P$21,MAX(0,$P$18-H31),""))</f>
        <v/>
      </c>
      <c r="J31" s="30">
        <f>IF(OR($P$16=3,F31&lt;&gt;"Yes",A31&lt;$P$25),"–",IF(NOT(ISNUMBER($P$19)),"",IF(E31&lt;=$P$19,"At/under","Over")))</f>
        <v/>
      </c>
      <c r="K31" s="31" t="n"/>
      <c r="L31" s="31" t="n"/>
      <c r="M31" s="30">
        <f>IF(OR(N($D$10)=0,NOT($P$21)),"",IF(A31&lt;$P$25,"Not on benefits yet",IF(A31&gt;=$P$22,"Paid (no limit)",IF(AND($D$11="Yes",L31="Yes"),"Paid (non-service mo.)",IF(R31&lt;=$P$23,"Likely held (est.)","Paid (est.)")))))</f>
        <v/>
      </c>
      <c r="N31" s="32" t="n"/>
      <c r="Q31" s="14">
        <f>IF(AND(A31&gt;=$P$25,A31&lt;$P$22,NOT(AND($D$11="Yes",L31="Yes"))),1,0)</f>
        <v/>
      </c>
      <c r="R31" s="14">
        <f>IF(Q31=1,SUM($Q$25:Q31),0)</f>
        <v/>
      </c>
    </row>
    <row r="32" ht="18" customHeight="1">
      <c r="A32" s="25" t="n">
        <v>8</v>
      </c>
      <c r="B32" s="26" t="inlineStr">
        <is>
          <t>August</t>
        </is>
      </c>
      <c r="C32" s="27" t="n"/>
      <c r="D32" s="28" t="n"/>
      <c r="E32" s="29">
        <f>SUM(C32:D32)</f>
        <v/>
      </c>
      <c r="F32" s="30">
        <f>IF(A32&lt;$P$22,"Yes","No (FRA+)")</f>
        <v/>
      </c>
      <c r="G32" s="29">
        <f>IF(F32="Yes",E32,0)</f>
        <v/>
      </c>
      <c r="H32" s="29">
        <f>SUM($G$25:G32)</f>
        <v/>
      </c>
      <c r="I32" s="29">
        <f>IF($P$16=3,"–",IF($P$21,MAX(0,$P$18-H32),""))</f>
        <v/>
      </c>
      <c r="J32" s="30">
        <f>IF(OR($P$16=3,F32&lt;&gt;"Yes",A32&lt;$P$25),"–",IF(NOT(ISNUMBER($P$19)),"",IF(E32&lt;=$P$19,"At/under","Over")))</f>
        <v/>
      </c>
      <c r="K32" s="31" t="n"/>
      <c r="L32" s="31" t="n"/>
      <c r="M32" s="30">
        <f>IF(OR(N($D$10)=0,NOT($P$21)),"",IF(A32&lt;$P$25,"Not on benefits yet",IF(A32&gt;=$P$22,"Paid (no limit)",IF(AND($D$11="Yes",L32="Yes"),"Paid (non-service mo.)",IF(R32&lt;=$P$23,"Likely held (est.)","Paid (est.)")))))</f>
        <v/>
      </c>
      <c r="N32" s="32" t="n"/>
      <c r="Q32" s="14">
        <f>IF(AND(A32&gt;=$P$25,A32&lt;$P$22,NOT(AND($D$11="Yes",L32="Yes"))),1,0)</f>
        <v/>
      </c>
      <c r="R32" s="14">
        <f>IF(Q32=1,SUM($Q$25:Q32),0)</f>
        <v/>
      </c>
    </row>
    <row r="33" ht="18" customHeight="1">
      <c r="A33" s="25" t="n">
        <v>9</v>
      </c>
      <c r="B33" s="26" t="inlineStr">
        <is>
          <t>September</t>
        </is>
      </c>
      <c r="C33" s="27" t="n"/>
      <c r="D33" s="28" t="n"/>
      <c r="E33" s="29">
        <f>SUM(C33:D33)</f>
        <v/>
      </c>
      <c r="F33" s="30">
        <f>IF(A33&lt;$P$22,"Yes","No (FRA+)")</f>
        <v/>
      </c>
      <c r="G33" s="29">
        <f>IF(F33="Yes",E33,0)</f>
        <v/>
      </c>
      <c r="H33" s="29">
        <f>SUM($G$25:G33)</f>
        <v/>
      </c>
      <c r="I33" s="29">
        <f>IF($P$16=3,"–",IF($P$21,MAX(0,$P$18-H33),""))</f>
        <v/>
      </c>
      <c r="J33" s="30">
        <f>IF(OR($P$16=3,F33&lt;&gt;"Yes",A33&lt;$P$25),"–",IF(NOT(ISNUMBER($P$19)),"",IF(E33&lt;=$P$19,"At/under","Over")))</f>
        <v/>
      </c>
      <c r="K33" s="31" t="n"/>
      <c r="L33" s="31" t="n"/>
      <c r="M33" s="30">
        <f>IF(OR(N($D$10)=0,NOT($P$21)),"",IF(A33&lt;$P$25,"Not on benefits yet",IF(A33&gt;=$P$22,"Paid (no limit)",IF(AND($D$11="Yes",L33="Yes"),"Paid (non-service mo.)",IF(R33&lt;=$P$23,"Likely held (est.)","Paid (est.)")))))</f>
        <v/>
      </c>
      <c r="N33" s="32" t="n"/>
      <c r="Q33" s="14">
        <f>IF(AND(A33&gt;=$P$25,A33&lt;$P$22,NOT(AND($D$11="Yes",L33="Yes"))),1,0)</f>
        <v/>
      </c>
      <c r="R33" s="14">
        <f>IF(Q33=1,SUM($Q$25:Q33),0)</f>
        <v/>
      </c>
    </row>
    <row r="34" ht="18" customHeight="1">
      <c r="A34" s="25" t="n">
        <v>10</v>
      </c>
      <c r="B34" s="26" t="inlineStr">
        <is>
          <t>October</t>
        </is>
      </c>
      <c r="C34" s="27" t="n"/>
      <c r="D34" s="28" t="n"/>
      <c r="E34" s="29">
        <f>SUM(C34:D34)</f>
        <v/>
      </c>
      <c r="F34" s="30">
        <f>IF(A34&lt;$P$22,"Yes","No (FRA+)")</f>
        <v/>
      </c>
      <c r="G34" s="29">
        <f>IF(F34="Yes",E34,0)</f>
        <v/>
      </c>
      <c r="H34" s="29">
        <f>SUM($G$25:G34)</f>
        <v/>
      </c>
      <c r="I34" s="29">
        <f>IF($P$16=3,"–",IF($P$21,MAX(0,$P$18-H34),""))</f>
        <v/>
      </c>
      <c r="J34" s="30">
        <f>IF(OR($P$16=3,F34&lt;&gt;"Yes",A34&lt;$P$25),"–",IF(NOT(ISNUMBER($P$19)),"",IF(E34&lt;=$P$19,"At/under","Over")))</f>
        <v/>
      </c>
      <c r="K34" s="31" t="n"/>
      <c r="L34" s="31" t="n"/>
      <c r="M34" s="30">
        <f>IF(OR(N($D$10)=0,NOT($P$21)),"",IF(A34&lt;$P$25,"Not on benefits yet",IF(A34&gt;=$P$22,"Paid (no limit)",IF(AND($D$11="Yes",L34="Yes"),"Paid (non-service mo.)",IF(R34&lt;=$P$23,"Likely held (est.)","Paid (est.)")))))</f>
        <v/>
      </c>
      <c r="N34" s="32" t="n"/>
      <c r="Q34" s="14">
        <f>IF(AND(A34&gt;=$P$25,A34&lt;$P$22,NOT(AND($D$11="Yes",L34="Yes"))),1,0)</f>
        <v/>
      </c>
      <c r="R34" s="14">
        <f>IF(Q34=1,SUM($Q$25:Q34),0)</f>
        <v/>
      </c>
    </row>
    <row r="35" ht="18" customHeight="1">
      <c r="A35" s="25" t="n">
        <v>11</v>
      </c>
      <c r="B35" s="26" t="inlineStr">
        <is>
          <t>November</t>
        </is>
      </c>
      <c r="C35" s="27" t="n"/>
      <c r="D35" s="28" t="n"/>
      <c r="E35" s="29">
        <f>SUM(C35:D35)</f>
        <v/>
      </c>
      <c r="F35" s="30">
        <f>IF(A35&lt;$P$22,"Yes","No (FRA+)")</f>
        <v/>
      </c>
      <c r="G35" s="29">
        <f>IF(F35="Yes",E35,0)</f>
        <v/>
      </c>
      <c r="H35" s="29">
        <f>SUM($G$25:G35)</f>
        <v/>
      </c>
      <c r="I35" s="29">
        <f>IF($P$16=3,"–",IF($P$21,MAX(0,$P$18-H35),""))</f>
        <v/>
      </c>
      <c r="J35" s="30">
        <f>IF(OR($P$16=3,F35&lt;&gt;"Yes",A35&lt;$P$25),"–",IF(NOT(ISNUMBER($P$19)),"",IF(E35&lt;=$P$19,"At/under","Over")))</f>
        <v/>
      </c>
      <c r="K35" s="31" t="n"/>
      <c r="L35" s="31" t="n"/>
      <c r="M35" s="30">
        <f>IF(OR(N($D$10)=0,NOT($P$21)),"",IF(A35&lt;$P$25,"Not on benefits yet",IF(A35&gt;=$P$22,"Paid (no limit)",IF(AND($D$11="Yes",L35="Yes"),"Paid (non-service mo.)",IF(R35&lt;=$P$23,"Likely held (est.)","Paid (est.)")))))</f>
        <v/>
      </c>
      <c r="N35" s="32" t="n"/>
      <c r="Q35" s="14">
        <f>IF(AND(A35&gt;=$P$25,A35&lt;$P$22,NOT(AND($D$11="Yes",L35="Yes"))),1,0)</f>
        <v/>
      </c>
      <c r="R35" s="14">
        <f>IF(Q35=1,SUM($Q$25:Q35),0)</f>
        <v/>
      </c>
    </row>
    <row r="36" ht="18" customHeight="1">
      <c r="A36" s="25" t="n">
        <v>12</v>
      </c>
      <c r="B36" s="26" t="inlineStr">
        <is>
          <t>December</t>
        </is>
      </c>
      <c r="C36" s="27" t="n"/>
      <c r="D36" s="28" t="n"/>
      <c r="E36" s="29">
        <f>SUM(C36:D36)</f>
        <v/>
      </c>
      <c r="F36" s="30">
        <f>IF(A36&lt;$P$22,"Yes","No (FRA+)")</f>
        <v/>
      </c>
      <c r="G36" s="29">
        <f>IF(F36="Yes",E36,0)</f>
        <v/>
      </c>
      <c r="H36" s="29">
        <f>SUM($G$25:G36)</f>
        <v/>
      </c>
      <c r="I36" s="29">
        <f>IF($P$16=3,"–",IF($P$21,MAX(0,$P$18-H36),""))</f>
        <v/>
      </c>
      <c r="J36" s="30">
        <f>IF(OR($P$16=3,F36&lt;&gt;"Yes",A36&lt;$P$25),"–",IF(NOT(ISNUMBER($P$19)),"",IF(E36&lt;=$P$19,"At/under","Over")))</f>
        <v/>
      </c>
      <c r="K36" s="31" t="n"/>
      <c r="L36" s="31" t="n"/>
      <c r="M36" s="30">
        <f>IF(OR(N($D$10)=0,NOT($P$21)),"",IF(A36&lt;$P$25,"Not on benefits yet",IF(A36&gt;=$P$22,"Paid (no limit)",IF(AND($D$11="Yes",L36="Yes"),"Paid (non-service mo.)",IF(R36&lt;=$P$23,"Likely held (est.)","Paid (est.)")))))</f>
        <v/>
      </c>
      <c r="N36" s="32" t="n"/>
      <c r="Q36" s="14">
        <f>IF(AND(A36&gt;=$P$25,A36&lt;$P$22,NOT(AND($D$11="Yes",L36="Yes"))),1,0)</f>
        <v/>
      </c>
      <c r="R36" s="14">
        <f>IF(Q36=1,SUM($Q$25:Q36),0)</f>
        <v/>
      </c>
    </row>
    <row r="37">
      <c r="A37" s="33" t="n"/>
      <c r="B37" s="34" t="inlineStr">
        <is>
          <t>Year total</t>
        </is>
      </c>
      <c r="C37" s="35">
        <f>SUM(C25:C36)</f>
        <v/>
      </c>
      <c r="D37" s="35">
        <f>SUM(D25:D36)</f>
        <v/>
      </c>
      <c r="E37" s="35">
        <f>SUM(E25:E36)</f>
        <v/>
      </c>
      <c r="F37" s="33" t="n"/>
      <c r="G37" s="35">
        <f>SUM(G25:G36)</f>
        <v/>
      </c>
      <c r="H37" s="35">
        <f>G37</f>
        <v/>
      </c>
      <c r="I37" s="33" t="n"/>
      <c r="J37" s="33" t="n"/>
      <c r="K37" s="33" t="n"/>
      <c r="L37" s="33" t="n"/>
      <c r="M37" s="33" t="n"/>
      <c r="N37" s="33" t="n"/>
    </row>
    <row r="39" ht="22" customHeight="1">
      <c r="B39" s="3" t="inlineStr">
        <is>
          <t>4 · Estimated withholding</t>
        </is>
      </c>
    </row>
    <row r="40" ht="20" customHeight="1">
      <c r="D40" s="36" t="inlineStr">
        <is>
          <t>So far (from your log)</t>
        </is>
      </c>
      <c r="F40" s="36" t="inlineStr">
        <is>
          <t>Full-year estimate</t>
        </is>
      </c>
      <c r="H40" s="37" t="inlineStr">
        <is>
          <t>What it means</t>
        </is>
      </c>
    </row>
    <row r="41" ht="30" customHeight="1">
      <c r="B41" s="10" t="inlineStr">
        <is>
          <t>Earnings counted toward the test</t>
        </is>
      </c>
      <c r="D41" s="38">
        <f>G37</f>
        <v/>
      </c>
      <c r="E41" s="12" t="n"/>
      <c r="F41" s="39" t="n"/>
      <c r="G41" s="12" t="n"/>
      <c r="H41" s="13" t="inlineStr">
        <is>
          <t>Full-year column (optional, yellow): type your estimate for the whole year, the same number you gave SSA. In the year you reach FRA, include only earnings before your FRA month.</t>
        </is>
      </c>
    </row>
    <row r="42" ht="30" customHeight="1">
      <c r="B42" s="10" t="inlineStr">
        <is>
          <t>Annual limit</t>
        </is>
      </c>
      <c r="D42" s="38">
        <f>IF($P$16=3,"No limit",IF($P$21,$P$18,"Missing"))</f>
        <v/>
      </c>
      <c r="E42" s="12" t="n"/>
      <c r="F42" s="38">
        <f>IF(F41="","",IF($P$16=3,"No limit",IF($P$21,$P$18,"Missing")))</f>
        <v/>
      </c>
      <c r="G42" s="12" t="n"/>
      <c r="H42" s="13" t="inlineStr">
        <is>
          <t>The 2026 limit that applies to your status (section 2).</t>
        </is>
      </c>
    </row>
    <row r="43" ht="30" customHeight="1">
      <c r="B43" s="10" t="inlineStr">
        <is>
          <t>Earnings over the limit</t>
        </is>
      </c>
      <c r="D43" s="38">
        <f>IF($P$16=3,0,IF($P$21,MAX(0,D41-$P$18),""))</f>
        <v/>
      </c>
      <c r="E43" s="12" t="n"/>
      <c r="F43" s="38">
        <f>IF(F41="","",IF($P$16=3,0,IF($P$21,MAX(0,F41-$P$18),"")))</f>
        <v/>
      </c>
      <c r="G43" s="12" t="n"/>
      <c r="H43" s="13" t="inlineStr">
        <is>
          <t>Excess earnings. Zero means you're at or under the limit.</t>
        </is>
      </c>
    </row>
    <row r="44" ht="30" customHeight="1">
      <c r="B44" s="10" t="inlineStr">
        <is>
          <t>Excess ÷ rate (cents dropped)</t>
        </is>
      </c>
      <c r="D44" s="38">
        <f>IF(D43="","",ROUNDDOWN(D43/$P$20,0))</f>
        <v/>
      </c>
      <c r="E44" s="12" t="n"/>
      <c r="F44" s="38">
        <f>IF(F43="","",ROUNDDOWN(F43/$P$20,0))</f>
        <v/>
      </c>
      <c r="G44" s="12" t="n"/>
      <c r="H44" s="13" t="inlineStr">
        <is>
          <t>$1 for every $2 over (under FRA all year), or $1 for every $3 over (year you reach FRA).</t>
        </is>
      </c>
    </row>
    <row r="45" ht="30" customHeight="1">
      <c r="B45" s="10" t="inlineStr">
        <is>
          <t>Benefits SSA could hold back</t>
        </is>
      </c>
      <c r="D45" s="38">
        <f>N($D$10)*SUM($Q$25:$Q$36)</f>
        <v/>
      </c>
      <c r="E45" s="12" t="n"/>
      <c r="F45" s="38">
        <f>IF(F41="","",N($D$10)*SUM($Q$25:$Q$36))</f>
        <v/>
      </c>
      <c r="G45" s="12" t="n"/>
      <c r="H45" s="13" t="inlineStr">
        <is>
          <t>Your monthly benefit × months on benefits before your FRA month (minus any grace-year non-service months). SSA can't hold back more than this.</t>
        </is>
      </c>
    </row>
    <row r="46" ht="30" customHeight="1">
      <c r="B46" s="40" t="inlineStr">
        <is>
          <t>ESTIMATED AMOUNT SSA WOULD WITHHOLD</t>
        </is>
      </c>
      <c r="D46" s="41">
        <f>IF(D44="","",MIN(D44,D45))</f>
        <v/>
      </c>
      <c r="E46" s="12" t="n"/>
      <c r="F46" s="41">
        <f>IF(F44="","",MIN(F44,F45))</f>
        <v/>
      </c>
      <c r="G46" s="12" t="n"/>
      <c r="H46" s="13" t="inlineStr">
        <is>
          <t>The smaller of the two rows above. An estimate for planning, not an SSA determination.</t>
        </is>
      </c>
    </row>
    <row r="47" ht="30" customHeight="1">
      <c r="B47" s="10" t="inlineStr">
        <is>
          <t>Whole checks likely held</t>
        </is>
      </c>
      <c r="D47" s="42">
        <f>IF(D46="","",IF(N($D$10)&gt;0,ROUNDUP(D46/$D$10,0),0))</f>
        <v/>
      </c>
      <c r="E47" s="12" t="n"/>
      <c r="F47" s="42">
        <f>IF(F46="","",IF(N($D$10)&gt;0,ROUNDUP(F46/$D$10,0),0))</f>
        <v/>
      </c>
      <c r="G47" s="12" t="n"/>
      <c r="H47" s="13" t="inlineStr">
        <is>
          <t>SSA usually holds back entire monthly checks, starting with the first benefit month of the year. Column M shows which months (uses the full-year estimate if you entered one).</t>
        </is>
      </c>
    </row>
    <row r="48" ht="30" customHeight="1">
      <c r="B48" s="10" t="inlineStr">
        <is>
          <t>Held beyond the amount owed</t>
        </is>
      </c>
      <c r="D48" s="38">
        <f>IF(D46="","",D47*N($D$10)-D46)</f>
        <v/>
      </c>
      <c r="E48" s="12" t="n"/>
      <c r="F48" s="38">
        <f>IF(F46="","",F47*N($D$10)-F46)</f>
        <v/>
      </c>
      <c r="G48" s="12" t="n"/>
      <c r="H48" s="13" t="inlineStr">
        <is>
          <t>Extra withheld by holding whole checks. SSA generally pays this back after the year ends (SSA's example: repaid the next year).</t>
        </is>
      </c>
    </row>
    <row r="49" ht="30" customHeight="1">
      <c r="B49" s="10" t="inlineStr">
        <is>
          <t>Estimated benefits you keep this year</t>
        </is>
      </c>
      <c r="D49" s="38">
        <f>IF(D46="","",N($D$10)*$P$24-D46)</f>
        <v/>
      </c>
      <c r="E49" s="12" t="n"/>
      <c r="F49" s="38">
        <f>IF(F46="","",N($D$10)*$P$24-F46)</f>
        <v/>
      </c>
      <c r="G49" s="12" t="n"/>
      <c r="H49" s="13" t="inlineStr">
        <is>
          <t>Benefit × months on benefits this year, minus the estimated withholding (after any repayment). Withheld months are credited back when you reach FRA.</t>
        </is>
      </c>
    </row>
    <row r="51" ht="22" customHeight="1">
      <c r="B51" s="3" t="inlineStr">
        <is>
          <t>5 · Reminders</t>
        </is>
      </c>
    </row>
    <row r="52" ht="28" customHeight="1">
      <c r="A52" s="43" t="inlineStr">
        <is>
          <t>•</t>
        </is>
      </c>
      <c r="B52" s="44" t="inlineStr">
        <is>
          <t>Annual report: if you were under FRA, got benefits, and earned over the annual limit, SSA requires a report of your earnings, typically due by April 15 of the following year (April 15, 2027 for 2026). SSA may use your W-2 and self-employment tax return as that report. Contact SSA if its information is wrong or incomplete.</t>
        </is>
      </c>
    </row>
    <row r="53" ht="28" customHeight="1">
      <c r="A53" s="43" t="inlineStr">
        <is>
          <t>•</t>
        </is>
      </c>
      <c r="B53" s="44" t="inlineStr">
        <is>
          <t>Estimate changed? Tell SSA right away (ssa.gov, my Social Security, or 1-800-772-1213), then note the date and new estimate on the SSA Log tab.</t>
        </is>
      </c>
    </row>
    <row r="54" ht="28" customHeight="1">
      <c r="A54" s="43" t="inlineStr">
        <is>
          <t>•</t>
        </is>
      </c>
      <c r="B54" s="44" t="inlineStr">
        <is>
          <t>Withheld benefits are not lost. At full retirement age SSA recalculates your benefit to credit months withheld (exceptions apply to some spouses and survivors caring for children).</t>
        </is>
      </c>
    </row>
    <row r="55" ht="28" customHeight="1">
      <c r="A55" s="43" t="inlineStr">
        <is>
          <t>•</t>
        </is>
      </c>
      <c r="B55" s="44" t="inlineStr">
        <is>
          <t>Not covered: disability benefits (SSDI/SSI), work outside the U.S., and family members' own earnings. See SSA's How Work Affects Your Benefits (Pub. 05-10069).</t>
        </is>
      </c>
    </row>
    <row r="57" ht="22" customHeight="1">
      <c r="B57" s="3" t="inlineStr">
        <is>
          <t>Sources (ssa.gov)</t>
        </is>
      </c>
    </row>
    <row r="58">
      <c r="B58" s="8" t="inlineStr">
        <is>
          <t>SSA: Exempt Amounts Under the Earnings Test: https://www.ssa.gov/oact/cola/rtea.html</t>
        </is>
      </c>
    </row>
    <row r="59">
      <c r="B59" s="8" t="inlineStr">
        <is>
          <t>SSA: Receiving Benefits While Working: https://www.ssa.gov/benefits/retirement/planner/whileworking.html</t>
        </is>
      </c>
    </row>
    <row r="60">
      <c r="B60" s="8" t="inlineStr">
        <is>
          <t>SSA Pub. 05-10069: How Work Affects Your Benefits: https://www.ssa.gov/pubs/EN-05-10069.pdf</t>
        </is>
      </c>
    </row>
    <row r="61">
      <c r="B61" s="8" t="inlineStr">
        <is>
          <t>SSA: 2026 COLA Fact Sheet: https://www.ssa.gov/news/en/cola/factsheets/2026.html</t>
        </is>
      </c>
    </row>
    <row r="62">
      <c r="B62" s="8" t="inlineStr">
        <is>
          <t>SSA: Normal Retirement Age by birth year: https://www.ssa.gov/oact/progdata/nra.html</t>
        </is>
      </c>
    </row>
    <row r="63">
      <c r="B63" s="8" t="inlineStr">
        <is>
          <t>SSA: Annual report of earnings (20 CFR 404.452): https://www.ssa.gov/OP_Home/cfr20/404/404-0452.htm</t>
        </is>
      </c>
    </row>
    <row r="64">
      <c r="B64" s="8" t="inlineStr">
        <is>
          <t>SSA POMS RS 02510.015: Annual Report of Earnings: https://secure.ssa.gov/POMS.NSF/lnx/0302510015</t>
        </is>
      </c>
    </row>
    <row r="66" ht="40" customHeight="1">
      <c r="B66" s="9" t="inlineStr">
        <is>
          <t>RetireTally is not affiliated with, endorsed by, or connected to the Social Security Administration (SSA) or any government agency. This tracker is for general information and record-keeping only. It is not financial, legal, tax, or benefits advice. Results are estimates; SSA alone decides your benefits. Verify with SSA at ssa.gov, your my Social Security account, or 1-800-772-1213.</t>
        </is>
      </c>
    </row>
  </sheetData>
  <mergeCells count="101">
    <mergeCell ref="D11:F11"/>
    <mergeCell ref="D45:E45"/>
    <mergeCell ref="B12:C12"/>
    <mergeCell ref="G19:N19"/>
    <mergeCell ref="D9:F9"/>
    <mergeCell ref="H43:N43"/>
    <mergeCell ref="G6:N6"/>
    <mergeCell ref="D48:E48"/>
    <mergeCell ref="H41:N41"/>
    <mergeCell ref="B22:N22"/>
    <mergeCell ref="B59:N59"/>
    <mergeCell ref="B39:N39"/>
    <mergeCell ref="B49:C49"/>
    <mergeCell ref="H49:N49"/>
    <mergeCell ref="F43:G43"/>
    <mergeCell ref="B14:N14"/>
    <mergeCell ref="B23:N23"/>
    <mergeCell ref="B41:C41"/>
    <mergeCell ref="B16:C16"/>
    <mergeCell ref="D17:F17"/>
    <mergeCell ref="B64:N64"/>
    <mergeCell ref="B18:C18"/>
    <mergeCell ref="H48:N48"/>
    <mergeCell ref="B51:N51"/>
    <mergeCell ref="A1:N1"/>
    <mergeCell ref="G8:N8"/>
    <mergeCell ref="G17:N17"/>
    <mergeCell ref="B63:N63"/>
    <mergeCell ref="B11:C11"/>
    <mergeCell ref="F45:G45"/>
    <mergeCell ref="G10:N10"/>
    <mergeCell ref="F42:G42"/>
    <mergeCell ref="D47:E47"/>
    <mergeCell ref="B66:N66"/>
    <mergeCell ref="F47:G47"/>
    <mergeCell ref="D5:F5"/>
    <mergeCell ref="H40:N40"/>
    <mergeCell ref="F46:G46"/>
    <mergeCell ref="G5:N5"/>
    <mergeCell ref="B6:C6"/>
    <mergeCell ref="G20:N20"/>
    <mergeCell ref="B15:C15"/>
    <mergeCell ref="F48:G48"/>
    <mergeCell ref="B61:N61"/>
    <mergeCell ref="B7:C7"/>
    <mergeCell ref="D7:F7"/>
    <mergeCell ref="B55:N55"/>
    <mergeCell ref="H42:N42"/>
    <mergeCell ref="D16:F16"/>
    <mergeCell ref="B43:C43"/>
    <mergeCell ref="G7:N7"/>
    <mergeCell ref="D49:E49"/>
    <mergeCell ref="B42:C42"/>
    <mergeCell ref="D18:F18"/>
    <mergeCell ref="B17:C17"/>
    <mergeCell ref="D8:F8"/>
    <mergeCell ref="G18:N18"/>
    <mergeCell ref="B44:C44"/>
    <mergeCell ref="H44:N44"/>
    <mergeCell ref="B19:C19"/>
    <mergeCell ref="A2:N2"/>
    <mergeCell ref="B58:N58"/>
    <mergeCell ref="B52:N52"/>
    <mergeCell ref="B9:C9"/>
    <mergeCell ref="H46:N46"/>
    <mergeCell ref="D20:F20"/>
    <mergeCell ref="D12:N12"/>
    <mergeCell ref="B60:N60"/>
    <mergeCell ref="B57:N57"/>
    <mergeCell ref="B5:C5"/>
    <mergeCell ref="B20:C20"/>
    <mergeCell ref="B45:C45"/>
    <mergeCell ref="F49:G49"/>
    <mergeCell ref="H45:N45"/>
    <mergeCell ref="B53:N53"/>
    <mergeCell ref="D6:F6"/>
    <mergeCell ref="G9:N9"/>
    <mergeCell ref="B47:C47"/>
    <mergeCell ref="H47:N47"/>
    <mergeCell ref="G11:N11"/>
    <mergeCell ref="B46:C46"/>
    <mergeCell ref="D46:E46"/>
    <mergeCell ref="D40:E40"/>
    <mergeCell ref="F40:G40"/>
    <mergeCell ref="B48:C48"/>
    <mergeCell ref="B4:N4"/>
    <mergeCell ref="B62:N62"/>
    <mergeCell ref="D41:E41"/>
    <mergeCell ref="B8:C8"/>
    <mergeCell ref="D15:F15"/>
    <mergeCell ref="F41:G41"/>
    <mergeCell ref="B54:N54"/>
    <mergeCell ref="D43:E43"/>
    <mergeCell ref="G15:N15"/>
    <mergeCell ref="B10:C10"/>
    <mergeCell ref="D10:F10"/>
    <mergeCell ref="D19:F19"/>
    <mergeCell ref="D42:E42"/>
    <mergeCell ref="G16:N16"/>
    <mergeCell ref="D44:E44"/>
    <mergeCell ref="F44:G44"/>
  </mergeCells>
  <conditionalFormatting sqref="H25:H36">
    <cfRule type="expression" priority="1" dxfId="0">
      <formula>AND($P$21,$P$16&lt;&gt;3,H25&gt;$P$18)</formula>
    </cfRule>
  </conditionalFormatting>
  <conditionalFormatting sqref="J25:J36">
    <cfRule type="expression" priority="2" dxfId="1">
      <formula>J25="Over"</formula>
    </cfRule>
  </conditionalFormatting>
  <conditionalFormatting sqref="L25:L36">
    <cfRule type="expression" priority="3" dxfId="1">
      <formula>AND(L25="Yes",J25="Over")</formula>
    </cfRule>
  </conditionalFormatting>
  <conditionalFormatting sqref="M25:M36">
    <cfRule type="expression" priority="4" dxfId="2">
      <formula>LEFT(M25,6)="Likely"</formula>
    </cfRule>
  </conditionalFormatting>
  <dataValidations count="6">
    <dataValidation sqref="D5" showDropDown="0" showInputMessage="0" showErrorMessage="0" allowBlank="0" type="list">
      <formula1>=Limits!$A$6:$A$10</formula1>
    </dataValidation>
    <dataValidation sqref="D7 D9" showDropDown="0" showInputMessage="0" showErrorMessage="1" allowBlank="1" error="Enter a month number from 1 to 12" type="whole" operator="between">
      <formula1>1</formula1>
      <formula2>12</formula2>
    </dataValidation>
    <dataValidation sqref="D11" showDropDown="0" showInputMessage="0" showErrorMessage="0" allowBlank="1" type="list">
      <formula1>"Yes,No"</formula1>
    </dataValidation>
    <dataValidation sqref="L25:L36" showDropDown="0" showInputMessage="0" showErrorMessage="0" allowBlank="1" type="list">
      <formula1>"Yes,No"</formula1>
    </dataValidation>
    <dataValidation sqref="C25:C36 D10 F41" showDropDown="0" showInputMessage="0" showErrorMessage="1" allowBlank="1" error="Enter a dollar amount (no $ sign needed)" type="decimal" operator="greaterThanOrEqual">
      <formula1>0</formula1>
    </dataValidation>
    <dataValidation sqref="D25:D36" showDropDown="0" showInputMessage="0" showErrorMessage="1" allowBlank="1" error="Enter a dollar amount" type="decimal"/>
  </dataValidations>
  <hyperlinks>
    <hyperlink xmlns:r="http://schemas.openxmlformats.org/officeDocument/2006/relationships" ref="B58" r:id="rId1"/>
    <hyperlink xmlns:r="http://schemas.openxmlformats.org/officeDocument/2006/relationships" ref="B59" r:id="rId2"/>
    <hyperlink xmlns:r="http://schemas.openxmlformats.org/officeDocument/2006/relationships" ref="B60" r:id="rId3"/>
    <hyperlink xmlns:r="http://schemas.openxmlformats.org/officeDocument/2006/relationships" ref="B61" r:id="rId4"/>
    <hyperlink xmlns:r="http://schemas.openxmlformats.org/officeDocument/2006/relationships" ref="B62" r:id="rId5"/>
    <hyperlink xmlns:r="http://schemas.openxmlformats.org/officeDocument/2006/relationships" ref="B63" r:id="rId6"/>
    <hyperlink xmlns:r="http://schemas.openxmlformats.org/officeDocument/2006/relationships" ref="B64" r:id="rId7"/>
  </hyperlinks>
  <pageMargins left="0.4" right="0.4" top="0.5" bottom="0.5" header="0.5" footer="0.5"/>
  <pageSetup orientation="landscape" paperSize="1" fitToHeight="0" fitToWidth="1"/>
  <headerFooter>
    <oddHeader/>
    <oddFooter>&amp;LRetireTally · Not affiliated with SSA · Information only&amp;RPage &amp;P of &amp;N</oddFooter>
    <evenHeader/>
    <evenFooter/>
    <firstHeader/>
    <firstFooter/>
  </headerFooter>
  <rowBreaks count="2" manualBreakCount="2">
    <brk id="21" min="0" max="16383" man="1"/>
    <brk id="50" min="0" max="16383" man="1"/>
  </rowBreaks>
</worksheet>
</file>

<file path=xl/worksheets/sheet3.xml><?xml version="1.0" encoding="utf-8"?>
<worksheet xmlns="http://schemas.openxmlformats.org/spreadsheetml/2006/main">
  <sheetPr>
    <tabColor rgb="005FA898"/>
    <outlinePr summaryBelow="1" summaryRight="1"/>
    <pageSetUpPr fitToPage="1"/>
  </sheetPr>
  <dimension ref="A1:H32"/>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2" customWidth="1" min="1" max="1"/>
    <col width="12" customWidth="1" min="2" max="2"/>
    <col width="16" customWidth="1" min="3" max="3"/>
    <col width="20" customWidth="1" min="4" max="4"/>
    <col width="16" customWidth="1" min="5" max="5"/>
    <col width="34" customWidth="1" min="6" max="6"/>
    <col width="34" customWidth="1" min="7" max="7"/>
    <col width="24" customWidth="1" min="8" max="8"/>
  </cols>
  <sheetData>
    <row r="1" ht="34" customHeight="1">
      <c r="A1" s="1" t="inlineStr">
        <is>
          <t>SSA Log · calls, letters, and estimate changes</t>
        </is>
      </c>
    </row>
    <row r="2" ht="30" customHeight="1">
      <c r="A2" s="2" t="inlineStr">
        <is>
          <t>Keep a simple record every time you contact SSA or SSA contacts you, and every time your earnings estimate changes. Bring it to any appointment.</t>
        </is>
      </c>
    </row>
    <row r="4" ht="22" customHeight="1">
      <c r="B4" s="3" t="inlineStr">
        <is>
          <t>Contact &amp; estimate history</t>
        </is>
      </c>
    </row>
    <row r="5" ht="34" customHeight="1">
      <c r="B5" s="45" t="inlineStr">
        <is>
          <t>Date</t>
        </is>
      </c>
      <c r="C5" s="45" t="inlineStr">
        <is>
          <t>How (phone, office,
letter, online)</t>
        </is>
      </c>
      <c r="D5" s="45" t="inlineStr">
        <is>
          <t>Who / office /
confirmation #</t>
        </is>
      </c>
      <c r="E5" s="45" t="inlineStr">
        <is>
          <t>Earnings estimate
given to SSA</t>
        </is>
      </c>
      <c r="F5" s="45" t="inlineStr">
        <is>
          <t>What I told SSA</t>
        </is>
      </c>
      <c r="G5" s="45" t="inlineStr">
        <is>
          <t>What SSA said / decided</t>
        </is>
      </c>
      <c r="H5" s="45" t="inlineStr">
        <is>
          <t>Follow-up needed
(and by when)</t>
        </is>
      </c>
    </row>
    <row r="6" ht="30" customHeight="1">
      <c r="B6" s="46" t="n"/>
      <c r="C6" s="47" t="n"/>
      <c r="D6" s="47" t="n"/>
      <c r="E6" s="48" t="n"/>
      <c r="F6" s="47" t="n"/>
      <c r="G6" s="47" t="n"/>
      <c r="H6" s="47" t="n"/>
    </row>
    <row r="7" ht="30" customHeight="1">
      <c r="B7" s="46" t="n"/>
      <c r="C7" s="47" t="n"/>
      <c r="D7" s="47" t="n"/>
      <c r="E7" s="48" t="n"/>
      <c r="F7" s="47" t="n"/>
      <c r="G7" s="47" t="n"/>
      <c r="H7" s="47" t="n"/>
    </row>
    <row r="8" ht="30" customHeight="1">
      <c r="B8" s="46" t="n"/>
      <c r="C8" s="47" t="n"/>
      <c r="D8" s="47" t="n"/>
      <c r="E8" s="48" t="n"/>
      <c r="F8" s="47" t="n"/>
      <c r="G8" s="47" t="n"/>
      <c r="H8" s="47" t="n"/>
    </row>
    <row r="9" ht="30" customHeight="1">
      <c r="B9" s="46" t="n"/>
      <c r="C9" s="47" t="n"/>
      <c r="D9" s="47" t="n"/>
      <c r="E9" s="48" t="n"/>
      <c r="F9" s="47" t="n"/>
      <c r="G9" s="47" t="n"/>
      <c r="H9" s="47" t="n"/>
    </row>
    <row r="10" ht="30" customHeight="1">
      <c r="B10" s="46" t="n"/>
      <c r="C10" s="47" t="n"/>
      <c r="D10" s="47" t="n"/>
      <c r="E10" s="48" t="n"/>
      <c r="F10" s="47" t="n"/>
      <c r="G10" s="47" t="n"/>
      <c r="H10" s="47" t="n"/>
    </row>
    <row r="11" ht="30" customHeight="1">
      <c r="B11" s="46" t="n"/>
      <c r="C11" s="47" t="n"/>
      <c r="D11" s="47" t="n"/>
      <c r="E11" s="48" t="n"/>
      <c r="F11" s="47" t="n"/>
      <c r="G11" s="47" t="n"/>
      <c r="H11" s="47" t="n"/>
    </row>
    <row r="12" ht="30" customHeight="1">
      <c r="B12" s="46" t="n"/>
      <c r="C12" s="47" t="n"/>
      <c r="D12" s="47" t="n"/>
      <c r="E12" s="48" t="n"/>
      <c r="F12" s="47" t="n"/>
      <c r="G12" s="47" t="n"/>
      <c r="H12" s="47" t="n"/>
    </row>
    <row r="13" ht="30" customHeight="1">
      <c r="B13" s="46" t="n"/>
      <c r="C13" s="47" t="n"/>
      <c r="D13" s="47" t="n"/>
      <c r="E13" s="48" t="n"/>
      <c r="F13" s="47" t="n"/>
      <c r="G13" s="47" t="n"/>
      <c r="H13" s="47" t="n"/>
    </row>
    <row r="14" ht="30" customHeight="1">
      <c r="B14" s="46" t="n"/>
      <c r="C14" s="47" t="n"/>
      <c r="D14" s="47" t="n"/>
      <c r="E14" s="48" t="n"/>
      <c r="F14" s="47" t="n"/>
      <c r="G14" s="47" t="n"/>
      <c r="H14" s="47" t="n"/>
    </row>
    <row r="15" ht="30" customHeight="1">
      <c r="B15" s="46" t="n"/>
      <c r="C15" s="47" t="n"/>
      <c r="D15" s="47" t="n"/>
      <c r="E15" s="48" t="n"/>
      <c r="F15" s="47" t="n"/>
      <c r="G15" s="47" t="n"/>
      <c r="H15" s="47" t="n"/>
    </row>
    <row r="16" ht="30" customHeight="1">
      <c r="B16" s="46" t="n"/>
      <c r="C16" s="47" t="n"/>
      <c r="D16" s="47" t="n"/>
      <c r="E16" s="48" t="n"/>
      <c r="F16" s="47" t="n"/>
      <c r="G16" s="47" t="n"/>
      <c r="H16" s="47" t="n"/>
    </row>
    <row r="17" ht="30" customHeight="1">
      <c r="B17" s="46" t="n"/>
      <c r="C17" s="47" t="n"/>
      <c r="D17" s="47" t="n"/>
      <c r="E17" s="48" t="n"/>
      <c r="F17" s="47" t="n"/>
      <c r="G17" s="47" t="n"/>
      <c r="H17" s="47" t="n"/>
    </row>
    <row r="18" ht="30" customHeight="1">
      <c r="B18" s="46" t="n"/>
      <c r="C18" s="47" t="n"/>
      <c r="D18" s="47" t="n"/>
      <c r="E18" s="48" t="n"/>
      <c r="F18" s="47" t="n"/>
      <c r="G18" s="47" t="n"/>
      <c r="H18" s="47" t="n"/>
    </row>
    <row r="19" ht="30" customHeight="1">
      <c r="B19" s="46" t="n"/>
      <c r="C19" s="47" t="n"/>
      <c r="D19" s="47" t="n"/>
      <c r="E19" s="48" t="n"/>
      <c r="F19" s="47" t="n"/>
      <c r="G19" s="47" t="n"/>
      <c r="H19" s="47" t="n"/>
    </row>
    <row r="20" ht="30" customHeight="1">
      <c r="B20" s="46" t="n"/>
      <c r="C20" s="47" t="n"/>
      <c r="D20" s="47" t="n"/>
      <c r="E20" s="48" t="n"/>
      <c r="F20" s="47" t="n"/>
      <c r="G20" s="47" t="n"/>
      <c r="H20" s="47" t="n"/>
    </row>
    <row r="21" ht="30" customHeight="1">
      <c r="B21" s="46" t="n"/>
      <c r="C21" s="47" t="n"/>
      <c r="D21" s="47" t="n"/>
      <c r="E21" s="48" t="n"/>
      <c r="F21" s="47" t="n"/>
      <c r="G21" s="47" t="n"/>
      <c r="H21" s="47" t="n"/>
    </row>
    <row r="22" ht="30" customHeight="1">
      <c r="B22" s="46" t="n"/>
      <c r="C22" s="47" t="n"/>
      <c r="D22" s="47" t="n"/>
      <c r="E22" s="48" t="n"/>
      <c r="F22" s="47" t="n"/>
      <c r="G22" s="47" t="n"/>
      <c r="H22" s="47" t="n"/>
    </row>
    <row r="23" ht="30" customHeight="1">
      <c r="B23" s="46" t="n"/>
      <c r="C23" s="47" t="n"/>
      <c r="D23" s="47" t="n"/>
      <c r="E23" s="48" t="n"/>
      <c r="F23" s="47" t="n"/>
      <c r="G23" s="47" t="n"/>
      <c r="H23" s="47" t="n"/>
    </row>
    <row r="24" ht="30" customHeight="1">
      <c r="B24" s="46" t="n"/>
      <c r="C24" s="47" t="n"/>
      <c r="D24" s="47" t="n"/>
      <c r="E24" s="48" t="n"/>
      <c r="F24" s="47" t="n"/>
      <c r="G24" s="47" t="n"/>
      <c r="H24" s="47" t="n"/>
    </row>
    <row r="25" ht="30" customHeight="1">
      <c r="B25" s="46" t="n"/>
      <c r="C25" s="47" t="n"/>
      <c r="D25" s="47" t="n"/>
      <c r="E25" s="48" t="n"/>
      <c r="F25" s="47" t="n"/>
      <c r="G25" s="47" t="n"/>
      <c r="H25" s="47" t="n"/>
    </row>
    <row r="26" ht="30" customHeight="1">
      <c r="B26" s="46" t="n"/>
      <c r="C26" s="47" t="n"/>
      <c r="D26" s="47" t="n"/>
      <c r="E26" s="48" t="n"/>
      <c r="F26" s="47" t="n"/>
      <c r="G26" s="47" t="n"/>
      <c r="H26" s="47" t="n"/>
    </row>
    <row r="27" ht="30" customHeight="1">
      <c r="B27" s="46" t="n"/>
      <c r="C27" s="47" t="n"/>
      <c r="D27" s="47" t="n"/>
      <c r="E27" s="48" t="n"/>
      <c r="F27" s="47" t="n"/>
      <c r="G27" s="47" t="n"/>
      <c r="H27" s="47" t="n"/>
    </row>
    <row r="28" ht="30" customHeight="1">
      <c r="B28" s="46" t="n"/>
      <c r="C28" s="47" t="n"/>
      <c r="D28" s="47" t="n"/>
      <c r="E28" s="48" t="n"/>
      <c r="F28" s="47" t="n"/>
      <c r="G28" s="47" t="n"/>
      <c r="H28" s="47" t="n"/>
    </row>
    <row r="29" ht="30" customHeight="1">
      <c r="B29" s="46" t="n"/>
      <c r="C29" s="47" t="n"/>
      <c r="D29" s="47" t="n"/>
      <c r="E29" s="48" t="n"/>
      <c r="F29" s="47" t="n"/>
      <c r="G29" s="47" t="n"/>
      <c r="H29" s="47" t="n"/>
    </row>
    <row r="30" ht="30" customHeight="1">
      <c r="B30" s="46" t="n"/>
      <c r="C30" s="47" t="n"/>
      <c r="D30" s="47" t="n"/>
      <c r="E30" s="48" t="n"/>
      <c r="F30" s="47" t="n"/>
      <c r="G30" s="47" t="n"/>
      <c r="H30" s="47" t="n"/>
    </row>
    <row r="32" ht="30" customHeight="1">
      <c r="B32" s="49" t="inlineStr">
        <is>
          <t>Tip: SSA asks beneficiaries to report right away if their earnings estimate for the year changes. SSA withholds during the year based on your estimate, then makes a final adjustment after the year ends based on actual earnings.</t>
        </is>
      </c>
    </row>
  </sheetData>
  <mergeCells count="4">
    <mergeCell ref="B32:H32"/>
    <mergeCell ref="B4:H4"/>
    <mergeCell ref="A2:H2"/>
    <mergeCell ref="A1:H1"/>
  </mergeCells>
  <pageMargins left="0.4" right="0.4" top="0.5" bottom="0.5" header="0.5" footer="0.5"/>
  <pageSetup orientation="landscape" paperSize="1" fitToHeight="0" fitToWidth="1"/>
  <headerFooter>
    <oddHeader/>
    <oddFooter>&amp;LRetireTally · Not affiliated with SSA · Information only&amp;RPage &amp;P of &amp;N</oddFooter>
    <evenHeader/>
    <evenFooter/>
    <firstHeader/>
    <firstFooter/>
  </headerFooter>
</worksheet>
</file>

<file path=xl/worksheets/sheet4.xml><?xml version="1.0" encoding="utf-8"?>
<worksheet xmlns="http://schemas.openxmlformats.org/spreadsheetml/2006/main">
  <sheetPr>
    <tabColor rgb="005FA898"/>
    <outlinePr summaryBelow="1" summaryRight="1"/>
    <pageSetUpPr fitToPage="1"/>
  </sheetPr>
  <dimension ref="A1:L29"/>
  <sheetViews>
    <sheetView showGridLines="0" workbookViewId="0">
      <pane ySplit="5" topLeftCell="A6" activePane="bottomLeft" state="frozen"/>
      <selection pane="bottomLeft" activeCell="A1" sqref="A1"/>
    </sheetView>
  </sheetViews>
  <sheetFormatPr baseColWidth="8" defaultRowHeight="15"/>
  <cols>
    <col width="9" customWidth="1" min="1" max="1"/>
    <col width="15" customWidth="1" min="2" max="2"/>
    <col width="15" customWidth="1" min="3" max="3"/>
    <col width="15" customWidth="1" min="4" max="4"/>
    <col width="15" customWidth="1" min="5" max="5"/>
    <col width="13" customWidth="1" min="6" max="6"/>
    <col width="13" customWidth="1" min="7" max="7"/>
    <col width="46" customWidth="1" min="8" max="8"/>
    <col width="3" customWidth="1" min="9" max="9"/>
    <col width="11" customWidth="1" min="10" max="10"/>
    <col width="20" customWidth="1" min="11" max="11"/>
    <col width="12" customWidth="1" min="12" max="12"/>
  </cols>
  <sheetData>
    <row r="1" ht="34" customHeight="1">
      <c r="A1" s="1" t="inlineStr">
        <is>
          <t>Limits · earnings-test exempt amounts and full retirement age</t>
        </is>
      </c>
    </row>
    <row r="2" ht="32" customHeight="1">
      <c r="A2" s="2" t="inlineStr">
        <is>
          <t>2026 figures are SSA-published. For a new year, paste SSA's annual amounts into the yellow cells. Monthly amounts default to annual ÷ 12 (SSA: the monthly exempt amount equals 1/12 of the annual amount). Leave cells blank until SSA publishes.</t>
        </is>
      </c>
    </row>
    <row r="4" ht="22" customHeight="1">
      <c r="A4" s="3" t="inlineStr">
        <is>
          <t>Earnings-test limits by year</t>
        </is>
      </c>
      <c r="J4" s="3" t="inlineStr">
        <is>
          <t>Full retirement age (FRA)</t>
        </is>
      </c>
    </row>
    <row r="5" ht="44" customHeight="1">
      <c r="A5" s="45" t="inlineStr">
        <is>
          <t>Year</t>
        </is>
      </c>
      <c r="B5" s="45" t="inlineStr">
        <is>
          <t>Annual limit
under FRA all year</t>
        </is>
      </c>
      <c r="C5" s="45" t="inlineStr">
        <is>
          <t>Monthly limit
under FRA</t>
        </is>
      </c>
      <c r="D5" s="45" t="inlineStr">
        <is>
          <t>Annual limit
year you reach FRA</t>
        </is>
      </c>
      <c r="E5" s="45" t="inlineStr">
        <is>
          <t>Monthly limit
year you reach FRA</t>
        </is>
      </c>
      <c r="F5" s="45" t="inlineStr">
        <is>
          <t>$ earned per
$1 withheld
(under FRA)</t>
        </is>
      </c>
      <c r="G5" s="45" t="inlineStr">
        <is>
          <t>$ earned per
$1 withheld
(FRA year)</t>
        </is>
      </c>
      <c r="H5" s="45" t="inlineStr">
        <is>
          <t>Status / source</t>
        </is>
      </c>
      <c r="J5" s="45" t="inlineStr">
        <is>
          <t>Birth year</t>
        </is>
      </c>
      <c r="K5" s="45" t="inlineStr">
        <is>
          <t>Full retirement age</t>
        </is>
      </c>
      <c r="L5" s="45" t="inlineStr">
        <is>
          <t>Total months</t>
        </is>
      </c>
    </row>
    <row r="6">
      <c r="A6" s="50" t="n">
        <v>2026</v>
      </c>
      <c r="B6" s="51" t="n">
        <v>24480</v>
      </c>
      <c r="C6" s="51" t="n">
        <v>2040</v>
      </c>
      <c r="D6" s="51" t="n">
        <v>65160</v>
      </c>
      <c r="E6" s="51" t="n">
        <v>5430</v>
      </c>
      <c r="F6" s="52" t="n">
        <v>2</v>
      </c>
      <c r="G6" s="52" t="n">
        <v>3</v>
      </c>
      <c r="H6" s="53" t="inlineStr">
        <is>
          <t>Published by SSA (ssa.gov/oact/cola/rtea.html; 2026 COLA Fact Sheet)</t>
        </is>
      </c>
      <c r="J6" s="54" t="n">
        <v>1938</v>
      </c>
      <c r="K6" s="54" t="inlineStr">
        <is>
          <t>65 and 2 months</t>
        </is>
      </c>
      <c r="L6" s="54" t="n">
        <v>782</v>
      </c>
    </row>
    <row r="7">
      <c r="A7" s="50" t="n">
        <v>2027</v>
      </c>
      <c r="B7" s="55" t="n"/>
      <c r="C7" s="56">
        <f>IF(B7="","",B7/12)</f>
        <v/>
      </c>
      <c r="D7" s="55" t="n"/>
      <c r="E7" s="56">
        <f>IF(D7="","",D7/12)</f>
        <v/>
      </c>
      <c r="F7" s="52" t="n">
        <v>2</v>
      </c>
      <c r="G7" s="52" t="n">
        <v>3</v>
      </c>
      <c r="H7" s="57" t="inlineStr">
        <is>
          <t>PASTE when SSA publishes (SSA publishes new amounts each October)</t>
        </is>
      </c>
      <c r="J7" s="54" t="n">
        <v>1939</v>
      </c>
      <c r="K7" s="54" t="inlineStr">
        <is>
          <t>65 and 4 months</t>
        </is>
      </c>
      <c r="L7" s="54" t="n">
        <v>784</v>
      </c>
    </row>
    <row r="8">
      <c r="A8" s="50" t="n">
        <v>2028</v>
      </c>
      <c r="B8" s="55" t="n"/>
      <c r="C8" s="56">
        <f>IF(B8="","",B8/12)</f>
        <v/>
      </c>
      <c r="D8" s="55" t="n"/>
      <c r="E8" s="56">
        <f>IF(D8="","",D8/12)</f>
        <v/>
      </c>
      <c r="F8" s="52" t="n">
        <v>2</v>
      </c>
      <c r="G8" s="52" t="n">
        <v>3</v>
      </c>
      <c r="H8" s="57" t="inlineStr">
        <is>
          <t>Future year: paste when SSA publishes</t>
        </is>
      </c>
      <c r="J8" s="54" t="n">
        <v>1940</v>
      </c>
      <c r="K8" s="54" t="inlineStr">
        <is>
          <t>65 and 6 months</t>
        </is>
      </c>
      <c r="L8" s="54" t="n">
        <v>786</v>
      </c>
    </row>
    <row r="9">
      <c r="A9" s="50" t="n">
        <v>2029</v>
      </c>
      <c r="B9" s="55" t="n"/>
      <c r="C9" s="56">
        <f>IF(B9="","",B9/12)</f>
        <v/>
      </c>
      <c r="D9" s="55" t="n"/>
      <c r="E9" s="56">
        <f>IF(D9="","",D9/12)</f>
        <v/>
      </c>
      <c r="F9" s="52" t="n">
        <v>2</v>
      </c>
      <c r="G9" s="52" t="n">
        <v>3</v>
      </c>
      <c r="H9" s="57" t="inlineStr">
        <is>
          <t>Future year: paste when SSA publishes</t>
        </is>
      </c>
      <c r="J9" s="54" t="n">
        <v>1941</v>
      </c>
      <c r="K9" s="54" t="inlineStr">
        <is>
          <t>65 and 8 months</t>
        </is>
      </c>
      <c r="L9" s="54" t="n">
        <v>788</v>
      </c>
    </row>
    <row r="10">
      <c r="A10" s="50" t="n">
        <v>2030</v>
      </c>
      <c r="B10" s="55" t="n"/>
      <c r="C10" s="56">
        <f>IF(B10="","",B10/12)</f>
        <v/>
      </c>
      <c r="D10" s="55" t="n"/>
      <c r="E10" s="56">
        <f>IF(D10="","",D10/12)</f>
        <v/>
      </c>
      <c r="F10" s="52" t="n">
        <v>2</v>
      </c>
      <c r="G10" s="52" t="n">
        <v>3</v>
      </c>
      <c r="H10" s="57" t="inlineStr">
        <is>
          <t>Future year: paste when SSA publishes</t>
        </is>
      </c>
      <c r="J10" s="54" t="n">
        <v>1942</v>
      </c>
      <c r="K10" s="54" t="inlineStr">
        <is>
          <t>65 and 10 months</t>
        </is>
      </c>
      <c r="L10" s="54" t="n">
        <v>790</v>
      </c>
    </row>
    <row r="11">
      <c r="J11" s="54" t="n">
        <v>1943</v>
      </c>
      <c r="K11" s="54" t="inlineStr">
        <is>
          <t>66</t>
        </is>
      </c>
      <c r="L11" s="54" t="n">
        <v>792</v>
      </c>
    </row>
    <row r="12" ht="30" customHeight="1">
      <c r="A12" s="49" t="inlineStr">
        <is>
          <t>Withholding rates ($1 per $2 and $1 per $3) have been the same for many years. Change columns F–G only if SSA announces a change. There is no limit starting the month you reach full retirement age.</t>
        </is>
      </c>
      <c r="J12" s="54" t="n">
        <v>1944</v>
      </c>
      <c r="K12" s="54" t="inlineStr">
        <is>
          <t>66</t>
        </is>
      </c>
      <c r="L12" s="54" t="n">
        <v>792</v>
      </c>
    </row>
    <row r="13">
      <c r="J13" s="54" t="n">
        <v>1945</v>
      </c>
      <c r="K13" s="54" t="inlineStr">
        <is>
          <t>66</t>
        </is>
      </c>
      <c r="L13" s="54" t="n">
        <v>792</v>
      </c>
    </row>
    <row r="14" ht="44" customHeight="1">
      <c r="A14" s="44" t="inlineStr">
        <is>
          <t>2027 checklist: (1) Find SSA's 2027 COLA Fact Sheet or ssa.gov/oact/cola/rtea.html. (2) Paste the lower annual amount (under FRA all year) into B7 and the higher amount (year you reach FRA) into D7. (3) Confirm C7 and E7 match SSA's monthly figures. (4) Update the status note in H7 with the date and source.</t>
        </is>
      </c>
      <c r="J14" s="54" t="n">
        <v>1946</v>
      </c>
      <c r="K14" s="54" t="inlineStr">
        <is>
          <t>66</t>
        </is>
      </c>
      <c r="L14" s="54" t="n">
        <v>792</v>
      </c>
    </row>
    <row r="15">
      <c r="J15" s="54" t="n">
        <v>1947</v>
      </c>
      <c r="K15" s="54" t="inlineStr">
        <is>
          <t>66</t>
        </is>
      </c>
      <c r="L15" s="54" t="n">
        <v>792</v>
      </c>
    </row>
    <row r="16">
      <c r="J16" s="54" t="n">
        <v>1948</v>
      </c>
      <c r="K16" s="54" t="inlineStr">
        <is>
          <t>66</t>
        </is>
      </c>
      <c r="L16" s="54" t="n">
        <v>792</v>
      </c>
    </row>
    <row r="17">
      <c r="J17" s="54" t="n">
        <v>1949</v>
      </c>
      <c r="K17" s="54" t="inlineStr">
        <is>
          <t>66</t>
        </is>
      </c>
      <c r="L17" s="54" t="n">
        <v>792</v>
      </c>
    </row>
    <row r="18">
      <c r="J18" s="54" t="n">
        <v>1950</v>
      </c>
      <c r="K18" s="54" t="inlineStr">
        <is>
          <t>66</t>
        </is>
      </c>
      <c r="L18" s="54" t="n">
        <v>792</v>
      </c>
    </row>
    <row r="19">
      <c r="J19" s="54" t="n">
        <v>1951</v>
      </c>
      <c r="K19" s="54" t="inlineStr">
        <is>
          <t>66</t>
        </is>
      </c>
      <c r="L19" s="54" t="n">
        <v>792</v>
      </c>
    </row>
    <row r="20">
      <c r="J20" s="54" t="n">
        <v>1952</v>
      </c>
      <c r="K20" s="54" t="inlineStr">
        <is>
          <t>66</t>
        </is>
      </c>
      <c r="L20" s="54" t="n">
        <v>792</v>
      </c>
    </row>
    <row r="21">
      <c r="J21" s="54" t="n">
        <v>1953</v>
      </c>
      <c r="K21" s="54" t="inlineStr">
        <is>
          <t>66</t>
        </is>
      </c>
      <c r="L21" s="54" t="n">
        <v>792</v>
      </c>
    </row>
    <row r="22">
      <c r="J22" s="54" t="n">
        <v>1954</v>
      </c>
      <c r="K22" s="54" t="inlineStr">
        <is>
          <t>66</t>
        </is>
      </c>
      <c r="L22" s="54" t="n">
        <v>792</v>
      </c>
    </row>
    <row r="23">
      <c r="J23" s="54" t="n">
        <v>1955</v>
      </c>
      <c r="K23" s="54" t="inlineStr">
        <is>
          <t>66 and 2 months</t>
        </is>
      </c>
      <c r="L23" s="54" t="n">
        <v>794</v>
      </c>
    </row>
    <row r="24">
      <c r="J24" s="54" t="n">
        <v>1956</v>
      </c>
      <c r="K24" s="54" t="inlineStr">
        <is>
          <t>66 and 4 months</t>
        </is>
      </c>
      <c r="L24" s="54" t="n">
        <v>796</v>
      </c>
    </row>
    <row r="25">
      <c r="J25" s="54" t="n">
        <v>1957</v>
      </c>
      <c r="K25" s="54" t="inlineStr">
        <is>
          <t>66 and 6 months</t>
        </is>
      </c>
      <c r="L25" s="54" t="n">
        <v>798</v>
      </c>
    </row>
    <row r="26">
      <c r="J26" s="54" t="n">
        <v>1958</v>
      </c>
      <c r="K26" s="54" t="inlineStr">
        <is>
          <t>66 and 8 months</t>
        </is>
      </c>
      <c r="L26" s="54" t="n">
        <v>800</v>
      </c>
    </row>
    <row r="27">
      <c r="J27" s="54" t="n">
        <v>1959</v>
      </c>
      <c r="K27" s="54" t="inlineStr">
        <is>
          <t>66 and 10 months</t>
        </is>
      </c>
      <c r="L27" s="54" t="n">
        <v>802</v>
      </c>
    </row>
    <row r="28">
      <c r="J28" s="54" t="n">
        <v>1960</v>
      </c>
      <c r="K28" s="54" t="inlineStr">
        <is>
          <t>67 (1960 and later)</t>
        </is>
      </c>
      <c r="L28" s="54" t="n">
        <v>804</v>
      </c>
    </row>
    <row r="29" ht="70" customHeight="1">
      <c r="J29" s="58" t="inlineStr">
        <is>
          <t>1937 and earlier: 65 (780 months). Born on January 1? Use the previous year. Born on the 1st of any month? SSA figures FRA as if your birthday were in the previous month. The Tracker handles both automatically. Source: ssa.gov/oact/progdata/nra.html</t>
        </is>
      </c>
    </row>
  </sheetData>
  <mergeCells count="7">
    <mergeCell ref="A12:H12"/>
    <mergeCell ref="A4:H4"/>
    <mergeCell ref="A2:L2"/>
    <mergeCell ref="A1:L1"/>
    <mergeCell ref="A14:H14"/>
    <mergeCell ref="J4:L4"/>
    <mergeCell ref="J29:L29"/>
  </mergeCells>
  <pageMargins left="0.4" right="0.4" top="0.5" bottom="0.5" header="0.5" footer="0.5"/>
  <pageSetup orientation="landscape" paperSize="1" fitToHeight="0" fitToWidth="1"/>
  <headerFooter>
    <oddHeader/>
    <oddFooter>&amp;LRetireTally · Not affiliated with SSA · Information only&amp;RPage &amp;P of &amp;N</oddFooter>
    <evenHeader/>
    <evenFooter/>
    <firstHeader/>
    <firstFooter/>
  </headerFooter>
</worksheet>
</file>

<file path=xl/worksheets/sheet5.xml><?xml version="1.0" encoding="utf-8"?>
<worksheet xmlns="http://schemas.openxmlformats.org/spreadsheetml/2006/main">
  <sheetPr>
    <tabColor rgb="009CA3AF"/>
    <outlinePr summaryBelow="1" summaryRight="1"/>
    <pageSetUpPr fitToPage="1"/>
  </sheetPr>
  <dimension ref="A1:R66"/>
  <sheetViews>
    <sheetView showGridLines="0" workbookViewId="0">
      <selection activeCell="A1" sqref="A1"/>
    </sheetView>
  </sheetViews>
  <sheetFormatPr baseColWidth="8" defaultRowHeight="15"/>
  <cols>
    <col width="4" customWidth="1" min="1" max="1"/>
    <col width="13" customWidth="1" min="2" max="2"/>
    <col width="14" customWidth="1" min="3" max="3"/>
    <col width="14" customWidth="1" min="4" max="4"/>
    <col width="13" customWidth="1" min="5" max="5"/>
    <col width="12" customWidth="1" min="6" max="6"/>
    <col width="13" customWidth="1" min="7" max="7"/>
    <col width="13" customWidth="1" min="8" max="8"/>
    <col width="13" customWidth="1" min="9" max="9"/>
    <col width="11" customWidth="1" min="10" max="10"/>
    <col width="10" customWidth="1" min="11" max="11"/>
    <col width="13" customWidth="1" min="12" max="12"/>
    <col width="17" customWidth="1" min="13" max="13"/>
    <col width="28" customWidth="1" min="14" max="14"/>
    <col width="2" customWidth="1" min="15" max="15"/>
    <col hidden="1" width="12" customWidth="1" min="16" max="16"/>
    <col hidden="1" width="6" customWidth="1" min="17" max="17"/>
    <col hidden="1" width="6" customWidth="1" min="18" max="18"/>
  </cols>
  <sheetData>
    <row r="1" ht="34" customHeight="1">
      <c r="A1" s="1">
        <f>"RetireTally · WORKED EXAMPLE: Under FRA all year · "&amp;$D$5</f>
        <v/>
      </c>
    </row>
    <row r="2" ht="44" customHeight="1">
      <c r="A2" s="2" t="inlineStr">
        <is>
          <t>WORKED EXAMPLE (SSA's own 2026 example from Receiving Benefits While Working, ssa.gov): under full retirement age all year, $800/month benefit ($9,600/yr), earns $33,400. SSA: benefits reduced by $4,460; receives $5,140. Birth date is illustrative (any date giving an FRA after 2026 works).</t>
        </is>
      </c>
    </row>
    <row r="4" ht="22" customHeight="1">
      <c r="B4" s="3" t="inlineStr">
        <is>
          <t>1 · Your profile</t>
        </is>
      </c>
    </row>
    <row r="5" ht="26" customHeight="1">
      <c r="B5" s="10" t="inlineStr">
        <is>
          <t>Tracking year</t>
        </is>
      </c>
      <c r="D5" s="11" t="n">
        <v>2026</v>
      </c>
      <c r="E5" s="12" t="n"/>
      <c r="F5" s="12" t="n"/>
      <c r="G5" s="13" t="inlineStr">
        <is>
          <t>Pick from the list. 2027 works once you paste SSA's 2027 limits on the Limits tab.</t>
        </is>
      </c>
      <c r="P5" s="14" t="inlineStr">
        <is>
          <t>Helpers (hidden)</t>
        </is>
      </c>
    </row>
    <row r="6" ht="26" customHeight="1">
      <c r="B6" s="10" t="inlineStr">
        <is>
          <t>Birth date</t>
        </is>
      </c>
      <c r="D6" s="15" t="n">
        <v>23177</v>
      </c>
      <c r="E6" s="12" t="n"/>
      <c r="F6" s="12" t="n"/>
      <c r="G6" s="13" t="inlineStr">
        <is>
          <t>Used only to work out your full retirement age (FRA). Or skip it and use the two rows below.</t>
        </is>
      </c>
      <c r="P6" s="16">
        <f>IF(ISNUMBER(D6),D6-1,"")</f>
        <v/>
      </c>
    </row>
    <row r="7" ht="26" customHeight="1">
      <c r="B7" s="10" t="inlineStr">
        <is>
          <t>FRA month (1–12) from SSA</t>
        </is>
      </c>
      <c r="D7" s="11" t="n"/>
      <c r="E7" s="12" t="n"/>
      <c r="F7" s="12" t="n"/>
      <c r="G7" s="13" t="inlineStr">
        <is>
          <t>Optional override. If SSA told you your FRA month/year, enter it here and in the next row; it replaces the birth-date calculation.</t>
        </is>
      </c>
      <c r="P7" s="14">
        <f>IF(P6="","",IF(YEAR(P6)&lt;1938,780,LOOKUP(YEAR(P6),Limits!$J$6:$J$28,Limits!$L$6:$L$28)))</f>
        <v/>
      </c>
    </row>
    <row r="8" ht="26" customHeight="1">
      <c r="B8" s="10" t="inlineStr">
        <is>
          <t>FRA year from SSA</t>
        </is>
      </c>
      <c r="D8" s="11" t="n"/>
      <c r="E8" s="12" t="n"/>
      <c r="F8" s="12" t="n"/>
      <c r="G8" s="13" t="inlineStr">
        <is>
          <t>Optional override (for example 2026).</t>
        </is>
      </c>
      <c r="P8" s="16">
        <f>IF(P6="","",DATE(YEAR(P6),MONTH(P6)+P7,1))</f>
        <v/>
      </c>
    </row>
    <row r="9" ht="26" customHeight="1">
      <c r="B9" s="10" t="inlineStr">
        <is>
          <t>First month of benefits this year (1–12)</t>
        </is>
      </c>
      <c r="D9" s="11" t="n">
        <v>1</v>
      </c>
      <c r="E9" s="12" t="n"/>
      <c r="F9" s="12" t="n"/>
      <c r="G9" s="13" t="inlineStr">
        <is>
          <t>1 = January. If your benefits started mid-year (for example November), enter that month number.</t>
        </is>
      </c>
    </row>
    <row r="10" ht="26" customHeight="1">
      <c r="B10" s="10" t="inlineStr">
        <is>
          <t>Monthly benefit estimate</t>
        </is>
      </c>
      <c r="D10" s="17" t="n">
        <v>800</v>
      </c>
      <c r="E10" s="12" t="n"/>
      <c r="F10" s="12" t="n"/>
      <c r="G10" s="13" t="inlineStr">
        <is>
          <t>Your monthly Social Security amount before any work withholding (from SSA's letter or my Social Security). If family members get benefits on your record, you can enter the total family benefit.</t>
        </is>
      </c>
    </row>
    <row r="11" ht="26" customHeight="1">
      <c r="B11" s="10" t="inlineStr">
        <is>
          <t>Is this your “grace year”?</t>
        </is>
      </c>
      <c r="D11" s="18" t="inlineStr">
        <is>
          <t>No</t>
        </is>
      </c>
      <c r="E11" s="12" t="n"/>
      <c r="F11" s="12" t="n"/>
      <c r="G11" s="13" t="inlineStr">
        <is>
          <t>Yes only if this is the one year the special monthly rule applies to you, usually your first year of retirement. Then mark qualifying months in column L of the log.</t>
        </is>
      </c>
    </row>
    <row r="12" ht="30" customHeight="1">
      <c r="B12" s="10" t="inlineStr">
        <is>
          <t>Notes</t>
        </is>
      </c>
      <c r="D12" s="19" t="inlineStr">
        <is>
          <t>Example only. Earnings spread evenly to total $33,400 (SSA gives only the yearly total).</t>
        </is>
      </c>
    </row>
    <row r="14" ht="22" customHeight="1">
      <c r="B14" s="3" t="inlineStr">
        <is>
          <t>2 · What applies to you this year</t>
        </is>
      </c>
    </row>
    <row r="15" ht="24" customHeight="1">
      <c r="B15" s="10" t="inlineStr">
        <is>
          <t>Your full retirement age month</t>
        </is>
      </c>
      <c r="D15" s="20">
        <f>IF(P15="","Not set. Enter birth date or FRA month/year",P15)</f>
        <v/>
      </c>
      <c r="E15" s="12" t="n"/>
      <c r="F15" s="12" t="n"/>
      <c r="G15" s="13" t="inlineStr">
        <is>
          <t>Worked out from SSA's FRA table (Limits tab), or taken from your override.</t>
        </is>
      </c>
      <c r="P15" s="16">
        <f>IF(AND(ISNUMBER(D7),ISNUMBER(D8)),DATE(D8,D7,1),P8)</f>
        <v/>
      </c>
    </row>
    <row r="16" ht="24" customHeight="1">
      <c r="B16" s="10" t="inlineStr">
        <is>
          <t>Your status</t>
        </is>
      </c>
      <c r="D16" s="21">
        <f>IF(P15="","Assuming under FRA all year (FRA not set)",IF(P16=1,"Under full retirement age all year",IF(P16=2,"Year you reach full retirement age","At or past full retirement age all year: no earnings limit")))</f>
        <v/>
      </c>
      <c r="E16" s="12" t="n"/>
      <c r="F16" s="12" t="n"/>
      <c r="G16" s="13" t="inlineStr">
        <is>
          <t>Decides which limit and withholding rate apply.</t>
        </is>
      </c>
      <c r="P16" s="14">
        <f>IF(P15="",1,IF(YEAR(P15)&gt;$D$5,1,IF(YEAR(P15)=$D$5,2,3)))</f>
        <v/>
      </c>
    </row>
    <row r="17" ht="24" customHeight="1">
      <c r="B17" s="10" t="inlineStr">
        <is>
          <t>Annual limit</t>
        </is>
      </c>
      <c r="D17" s="22">
        <f>IF(P16=3,"No limit",IF(P21,P18,"Missing: add "&amp;D5&amp;" limits on the Limits tab"))</f>
        <v/>
      </c>
      <c r="E17" s="12" t="n"/>
      <c r="F17" s="12" t="n"/>
      <c r="G17" s="13" t="inlineStr">
        <is>
          <t>2026: $24,480 under FRA all year · $65,160 in the year you reach FRA.</t>
        </is>
      </c>
      <c r="P17" s="14">
        <f>MATCH($D$5,Limits!$A$6:$A$10,0)</f>
        <v/>
      </c>
    </row>
    <row r="18" ht="24" customHeight="1">
      <c r="B18" s="10" t="inlineStr">
        <is>
          <t>Monthly limit (first-year rule)</t>
        </is>
      </c>
      <c r="D18" s="22">
        <f>IF(P16=3,"No limit",IF(AND(P21,ISNUMBER(P19)),P19,"Missing"))</f>
        <v/>
      </c>
      <c r="E18" s="12" t="n"/>
      <c r="F18" s="12" t="n"/>
      <c r="G18" s="13" t="inlineStr">
        <is>
          <t>2026: $2,040 under FRA all year · $5,430 in the year you reach FRA. Used only for the special first-year (grace year) rule.</t>
        </is>
      </c>
      <c r="P18" s="14">
        <f>IF(P16=1,INDEX(Limits!$B$6:$B$10,P17),IF(P16=2,INDEX(Limits!$D$6:$D$10,P17),0))</f>
        <v/>
      </c>
    </row>
    <row r="19" ht="24" customHeight="1">
      <c r="B19" s="10" t="inlineStr">
        <is>
          <t>Withholding rate</t>
        </is>
      </c>
      <c r="D19" s="21">
        <f>IF(P16=3,"Not applicable","$1 withheld for every $"&amp;P20&amp;" over the limit")</f>
        <v/>
      </c>
      <c r="E19" s="12" t="n"/>
      <c r="F19" s="12" t="n"/>
      <c r="G19" s="13" t="inlineStr">
        <is>
          <t>SSA divides the amount over the limit by 2 (or 3) and drops any cents.</t>
        </is>
      </c>
      <c r="P19" s="14">
        <f>IF(P16=1,INDEX(Limits!$C$6:$C$10,P17),IF(P16=2,INDEX(Limits!$E$6:$E$10,P17),0))</f>
        <v/>
      </c>
    </row>
    <row r="20" ht="24" customHeight="1">
      <c r="B20" s="10" t="inlineStr">
        <is>
          <t>Months that count</t>
        </is>
      </c>
      <c r="D20" s="21">
        <f>IF(P16=1,"All 12 months (January–December)",IF(P16=2,IF(P22=1,"None (you reach FRA in January)","January through "&amp;TEXT(DATE(D5,P22-1,1),"mmmm")&amp;" (before your FRA month)"),"None: earnings no longer reduce benefits"))</f>
        <v/>
      </c>
      <c r="E20" s="12" t="n"/>
      <c r="F20" s="12" t="n"/>
      <c r="G20" s="13" t="inlineStr">
        <is>
          <t>In the year you reach FRA, only earnings before your FRA month count.</t>
        </is>
      </c>
      <c r="P20" s="14">
        <f>IF(P16=2,INDEX(Limits!$G$6:$G$10,P17),INDEX(Limits!$F$6:$F$10,P17))</f>
        <v/>
      </c>
    </row>
    <row r="21">
      <c r="P21" s="14">
        <f>IF(P16=3,TRUE,AND(ISNUMBER(P18),P18&gt;0))</f>
        <v/>
      </c>
    </row>
    <row r="22" ht="22" customHeight="1">
      <c r="B22" s="3" t="inlineStr">
        <is>
          <t>3 · Monthly earnings log</t>
        </is>
      </c>
      <c r="P22" s="14">
        <f>IF(P16=1,13,IF(P16=2,MONTH(P15),1))</f>
        <v/>
      </c>
    </row>
    <row r="23" ht="40" customHeight="1">
      <c r="B23" s="23" t="inlineStr">
        <is>
          <t>IMPORTANT: Enter wages in the month you DID THE WORK, not the month you were paid. (A paycheck on Feb 5 for January work goes in January.) Use gross wages before deductions, including bonuses, commissions, and vacation pay. Self-employed: enter net profit (SSA generally counts it when received; in the FRA year SSA spreads it evenly over the months you were self-employed).</t>
        </is>
      </c>
      <c r="P23" s="14">
        <f>IF(ISNUMBER(F47),F47,IF(ISNUMBER(D47),D47,0))</f>
        <v/>
      </c>
    </row>
    <row r="24" ht="46" customHeight="1">
      <c r="A24" s="24" t="inlineStr">
        <is>
          <t>#</t>
        </is>
      </c>
      <c r="B24" s="24" t="inlineStr">
        <is>
          <t>Month</t>
        </is>
      </c>
      <c r="C24" s="24" t="inlineStr">
        <is>
          <t>Wages earned
(by month worked)</t>
        </is>
      </c>
      <c r="D24" s="24" t="inlineStr">
        <is>
          <t>Self-employment
net (optional)</t>
        </is>
      </c>
      <c r="E24" s="24" t="inlineStr">
        <is>
          <t>Total
earnings</t>
        </is>
      </c>
      <c r="F24" s="24" t="inlineStr">
        <is>
          <t>Counts toward
the test?</t>
        </is>
      </c>
      <c r="G24" s="24" t="inlineStr">
        <is>
          <t>Earnings
counted</t>
        </is>
      </c>
      <c r="H24" s="24" t="inlineStr">
        <is>
          <t>Running total
(year to date)</t>
        </is>
      </c>
      <c r="I24" s="24" t="inlineStr">
        <is>
          <t>Room left under
annual limit</t>
        </is>
      </c>
      <c r="J24" s="24" t="inlineStr">
        <is>
          <t>vs. monthly
limit</t>
        </is>
      </c>
      <c r="K24" s="24" t="inlineStr">
        <is>
          <t>Self-employ
hours (opt.)</t>
        </is>
      </c>
      <c r="L24" s="24" t="inlineStr">
        <is>
          <t>Grace-year
non-service
month? (Yes/No)</t>
        </is>
      </c>
      <c r="M24" s="24" t="inlineStr">
        <is>
          <t>Estimated check
status</t>
        </is>
      </c>
      <c r="N24" s="24" t="inlineStr">
        <is>
          <t>Notes</t>
        </is>
      </c>
      <c r="P24" s="14">
        <f>IF(AND(ISNUMBER(D9),D9&gt;=1,D9&lt;=12),13-D9,0)</f>
        <v/>
      </c>
    </row>
    <row r="25" ht="18" customHeight="1">
      <c r="A25" s="25" t="n">
        <v>1</v>
      </c>
      <c r="B25" s="26" t="inlineStr">
        <is>
          <t>January</t>
        </is>
      </c>
      <c r="C25" s="27" t="n">
        <v>2800</v>
      </c>
      <c r="D25" s="28" t="n"/>
      <c r="E25" s="29">
        <f>SUM(C25:D25)</f>
        <v/>
      </c>
      <c r="F25" s="30">
        <f>IF(A25&lt;$P$22,"Yes","No (FRA+)")</f>
        <v/>
      </c>
      <c r="G25" s="29">
        <f>IF(F25="Yes",E25,0)</f>
        <v/>
      </c>
      <c r="H25" s="29">
        <f>SUM($G$25:G25)</f>
        <v/>
      </c>
      <c r="I25" s="29">
        <f>IF($P$16=3,"–",IF($P$21,MAX(0,$P$18-H25),""))</f>
        <v/>
      </c>
      <c r="J25" s="30">
        <f>IF(OR($P$16=3,F25&lt;&gt;"Yes",A25&lt;$P$25),"–",IF(NOT(ISNUMBER($P$19)),"",IF(E25&lt;=$P$19,"At/under","Over")))</f>
        <v/>
      </c>
      <c r="K25" s="31" t="n"/>
      <c r="L25" s="31" t="n"/>
      <c r="M25" s="30">
        <f>IF(OR(N($D$10)=0,NOT($P$21)),"",IF(A25&lt;$P$25,"Not on benefits yet",IF(A25&gt;=$P$22,"Paid (no limit)",IF(AND($D$11="Yes",L25="Yes"),"Paid (non-service mo.)",IF(R25&lt;=$P$23,"Likely held (est.)","Paid (est.)")))))</f>
        <v/>
      </c>
      <c r="N25" s="32" t="n"/>
      <c r="P25" s="14">
        <f>IF(ISNUMBER(D9),D9,1)</f>
        <v/>
      </c>
      <c r="Q25" s="14">
        <f>IF(AND(A25&gt;=$P$25,A25&lt;$P$22,NOT(AND($D$11="Yes",L25="Yes"))),1,0)</f>
        <v/>
      </c>
      <c r="R25" s="14">
        <f>IF(Q25=1,SUM($Q$25:Q25),0)</f>
        <v/>
      </c>
    </row>
    <row r="26" ht="18" customHeight="1">
      <c r="A26" s="25" t="n">
        <v>2</v>
      </c>
      <c r="B26" s="26" t="inlineStr">
        <is>
          <t>February</t>
        </is>
      </c>
      <c r="C26" s="27" t="n">
        <v>2800</v>
      </c>
      <c r="D26" s="28" t="n"/>
      <c r="E26" s="29">
        <f>SUM(C26:D26)</f>
        <v/>
      </c>
      <c r="F26" s="30">
        <f>IF(A26&lt;$P$22,"Yes","No (FRA+)")</f>
        <v/>
      </c>
      <c r="G26" s="29">
        <f>IF(F26="Yes",E26,0)</f>
        <v/>
      </c>
      <c r="H26" s="29">
        <f>SUM($G$25:G26)</f>
        <v/>
      </c>
      <c r="I26" s="29">
        <f>IF($P$16=3,"–",IF($P$21,MAX(0,$P$18-H26),""))</f>
        <v/>
      </c>
      <c r="J26" s="30">
        <f>IF(OR($P$16=3,F26&lt;&gt;"Yes",A26&lt;$P$25),"–",IF(NOT(ISNUMBER($P$19)),"",IF(E26&lt;=$P$19,"At/under","Over")))</f>
        <v/>
      </c>
      <c r="K26" s="31" t="n"/>
      <c r="L26" s="31" t="n"/>
      <c r="M26" s="30">
        <f>IF(OR(N($D$10)=0,NOT($P$21)),"",IF(A26&lt;$P$25,"Not on benefits yet",IF(A26&gt;=$P$22,"Paid (no limit)",IF(AND($D$11="Yes",L26="Yes"),"Paid (non-service mo.)",IF(R26&lt;=$P$23,"Likely held (est.)","Paid (est.)")))))</f>
        <v/>
      </c>
      <c r="N26" s="32" t="n"/>
      <c r="Q26" s="14">
        <f>IF(AND(A26&gt;=$P$25,A26&lt;$P$22,NOT(AND($D$11="Yes",L26="Yes"))),1,0)</f>
        <v/>
      </c>
      <c r="R26" s="14">
        <f>IF(Q26=1,SUM($Q$25:Q26),0)</f>
        <v/>
      </c>
    </row>
    <row r="27" ht="18" customHeight="1">
      <c r="A27" s="25" t="n">
        <v>3</v>
      </c>
      <c r="B27" s="26" t="inlineStr">
        <is>
          <t>March</t>
        </is>
      </c>
      <c r="C27" s="27" t="n">
        <v>2800</v>
      </c>
      <c r="D27" s="28" t="n"/>
      <c r="E27" s="29">
        <f>SUM(C27:D27)</f>
        <v/>
      </c>
      <c r="F27" s="30">
        <f>IF(A27&lt;$P$22,"Yes","No (FRA+)")</f>
        <v/>
      </c>
      <c r="G27" s="29">
        <f>IF(F27="Yes",E27,0)</f>
        <v/>
      </c>
      <c r="H27" s="29">
        <f>SUM($G$25:G27)</f>
        <v/>
      </c>
      <c r="I27" s="29">
        <f>IF($P$16=3,"–",IF($P$21,MAX(0,$P$18-H27),""))</f>
        <v/>
      </c>
      <c r="J27" s="30">
        <f>IF(OR($P$16=3,F27&lt;&gt;"Yes",A27&lt;$P$25),"–",IF(NOT(ISNUMBER($P$19)),"",IF(E27&lt;=$P$19,"At/under","Over")))</f>
        <v/>
      </c>
      <c r="K27" s="31" t="n"/>
      <c r="L27" s="31" t="n"/>
      <c r="M27" s="30">
        <f>IF(OR(N($D$10)=0,NOT($P$21)),"",IF(A27&lt;$P$25,"Not on benefits yet",IF(A27&gt;=$P$22,"Paid (no limit)",IF(AND($D$11="Yes",L27="Yes"),"Paid (non-service mo.)",IF(R27&lt;=$P$23,"Likely held (est.)","Paid (est.)")))))</f>
        <v/>
      </c>
      <c r="N27" s="32" t="n"/>
      <c r="Q27" s="14">
        <f>IF(AND(A27&gt;=$P$25,A27&lt;$P$22,NOT(AND($D$11="Yes",L27="Yes"))),1,0)</f>
        <v/>
      </c>
      <c r="R27" s="14">
        <f>IF(Q27=1,SUM($Q$25:Q27),0)</f>
        <v/>
      </c>
    </row>
    <row r="28" ht="18" customHeight="1">
      <c r="A28" s="25" t="n">
        <v>4</v>
      </c>
      <c r="B28" s="26" t="inlineStr">
        <is>
          <t>April</t>
        </is>
      </c>
      <c r="C28" s="27" t="n">
        <v>2800</v>
      </c>
      <c r="D28" s="28" t="n"/>
      <c r="E28" s="29">
        <f>SUM(C28:D28)</f>
        <v/>
      </c>
      <c r="F28" s="30">
        <f>IF(A28&lt;$P$22,"Yes","No (FRA+)")</f>
        <v/>
      </c>
      <c r="G28" s="29">
        <f>IF(F28="Yes",E28,0)</f>
        <v/>
      </c>
      <c r="H28" s="29">
        <f>SUM($G$25:G28)</f>
        <v/>
      </c>
      <c r="I28" s="29">
        <f>IF($P$16=3,"–",IF($P$21,MAX(0,$P$18-H28),""))</f>
        <v/>
      </c>
      <c r="J28" s="30">
        <f>IF(OR($P$16=3,F28&lt;&gt;"Yes",A28&lt;$P$25),"–",IF(NOT(ISNUMBER($P$19)),"",IF(E28&lt;=$P$19,"At/under","Over")))</f>
        <v/>
      </c>
      <c r="K28" s="31" t="n"/>
      <c r="L28" s="31" t="n"/>
      <c r="M28" s="30">
        <f>IF(OR(N($D$10)=0,NOT($P$21)),"",IF(A28&lt;$P$25,"Not on benefits yet",IF(A28&gt;=$P$22,"Paid (no limit)",IF(AND($D$11="Yes",L28="Yes"),"Paid (non-service mo.)",IF(R28&lt;=$P$23,"Likely held (est.)","Paid (est.)")))))</f>
        <v/>
      </c>
      <c r="N28" s="32" t="n"/>
      <c r="Q28" s="14">
        <f>IF(AND(A28&gt;=$P$25,A28&lt;$P$22,NOT(AND($D$11="Yes",L28="Yes"))),1,0)</f>
        <v/>
      </c>
      <c r="R28" s="14">
        <f>IF(Q28=1,SUM($Q$25:Q28),0)</f>
        <v/>
      </c>
    </row>
    <row r="29" ht="18" customHeight="1">
      <c r="A29" s="25" t="n">
        <v>5</v>
      </c>
      <c r="B29" s="26" t="inlineStr">
        <is>
          <t>May</t>
        </is>
      </c>
      <c r="C29" s="27" t="n">
        <v>2800</v>
      </c>
      <c r="D29" s="28" t="n"/>
      <c r="E29" s="29">
        <f>SUM(C29:D29)</f>
        <v/>
      </c>
      <c r="F29" s="30">
        <f>IF(A29&lt;$P$22,"Yes","No (FRA+)")</f>
        <v/>
      </c>
      <c r="G29" s="29">
        <f>IF(F29="Yes",E29,0)</f>
        <v/>
      </c>
      <c r="H29" s="29">
        <f>SUM($G$25:G29)</f>
        <v/>
      </c>
      <c r="I29" s="29">
        <f>IF($P$16=3,"–",IF($P$21,MAX(0,$P$18-H29),""))</f>
        <v/>
      </c>
      <c r="J29" s="30">
        <f>IF(OR($P$16=3,F29&lt;&gt;"Yes",A29&lt;$P$25),"–",IF(NOT(ISNUMBER($P$19)),"",IF(E29&lt;=$P$19,"At/under","Over")))</f>
        <v/>
      </c>
      <c r="K29" s="31" t="n"/>
      <c r="L29" s="31" t="n"/>
      <c r="M29" s="30">
        <f>IF(OR(N($D$10)=0,NOT($P$21)),"",IF(A29&lt;$P$25,"Not on benefits yet",IF(A29&gt;=$P$22,"Paid (no limit)",IF(AND($D$11="Yes",L29="Yes"),"Paid (non-service mo.)",IF(R29&lt;=$P$23,"Likely held (est.)","Paid (est.)")))))</f>
        <v/>
      </c>
      <c r="N29" s="32" t="n"/>
      <c r="Q29" s="14">
        <f>IF(AND(A29&gt;=$P$25,A29&lt;$P$22,NOT(AND($D$11="Yes",L29="Yes"))),1,0)</f>
        <v/>
      </c>
      <c r="R29" s="14">
        <f>IF(Q29=1,SUM($Q$25:Q29),0)</f>
        <v/>
      </c>
    </row>
    <row r="30" ht="18" customHeight="1">
      <c r="A30" s="25" t="n">
        <v>6</v>
      </c>
      <c r="B30" s="26" t="inlineStr">
        <is>
          <t>June</t>
        </is>
      </c>
      <c r="C30" s="27" t="n">
        <v>2800</v>
      </c>
      <c r="D30" s="28" t="n"/>
      <c r="E30" s="29">
        <f>SUM(C30:D30)</f>
        <v/>
      </c>
      <c r="F30" s="30">
        <f>IF(A30&lt;$P$22,"Yes","No (FRA+)")</f>
        <v/>
      </c>
      <c r="G30" s="29">
        <f>IF(F30="Yes",E30,0)</f>
        <v/>
      </c>
      <c r="H30" s="29">
        <f>SUM($G$25:G30)</f>
        <v/>
      </c>
      <c r="I30" s="29">
        <f>IF($P$16=3,"–",IF($P$21,MAX(0,$P$18-H30),""))</f>
        <v/>
      </c>
      <c r="J30" s="30">
        <f>IF(OR($P$16=3,F30&lt;&gt;"Yes",A30&lt;$P$25),"–",IF(NOT(ISNUMBER($P$19)),"",IF(E30&lt;=$P$19,"At/under","Over")))</f>
        <v/>
      </c>
      <c r="K30" s="31" t="n"/>
      <c r="L30" s="31" t="n"/>
      <c r="M30" s="30">
        <f>IF(OR(N($D$10)=0,NOT($P$21)),"",IF(A30&lt;$P$25,"Not on benefits yet",IF(A30&gt;=$P$22,"Paid (no limit)",IF(AND($D$11="Yes",L30="Yes"),"Paid (non-service mo.)",IF(R30&lt;=$P$23,"Likely held (est.)","Paid (est.)")))))</f>
        <v/>
      </c>
      <c r="N30" s="32" t="n"/>
      <c r="Q30" s="14">
        <f>IF(AND(A30&gt;=$P$25,A30&lt;$P$22,NOT(AND($D$11="Yes",L30="Yes"))),1,0)</f>
        <v/>
      </c>
      <c r="R30" s="14">
        <f>IF(Q30=1,SUM($Q$25:Q30),0)</f>
        <v/>
      </c>
    </row>
    <row r="31" ht="18" customHeight="1">
      <c r="A31" s="25" t="n">
        <v>7</v>
      </c>
      <c r="B31" s="26" t="inlineStr">
        <is>
          <t>July</t>
        </is>
      </c>
      <c r="C31" s="27" t="n">
        <v>2800</v>
      </c>
      <c r="D31" s="28" t="n"/>
      <c r="E31" s="29">
        <f>SUM(C31:D31)</f>
        <v/>
      </c>
      <c r="F31" s="30">
        <f>IF(A31&lt;$P$22,"Yes","No (FRA+)")</f>
        <v/>
      </c>
      <c r="G31" s="29">
        <f>IF(F31="Yes",E31,0)</f>
        <v/>
      </c>
      <c r="H31" s="29">
        <f>SUM($G$25:G31)</f>
        <v/>
      </c>
      <c r="I31" s="29">
        <f>IF($P$16=3,"–",IF($P$21,MAX(0,$P$18-H31),""))</f>
        <v/>
      </c>
      <c r="J31" s="30">
        <f>IF(OR($P$16=3,F31&lt;&gt;"Yes",A31&lt;$P$25),"–",IF(NOT(ISNUMBER($P$19)),"",IF(E31&lt;=$P$19,"At/under","Over")))</f>
        <v/>
      </c>
      <c r="K31" s="31" t="n"/>
      <c r="L31" s="31" t="n"/>
      <c r="M31" s="30">
        <f>IF(OR(N($D$10)=0,NOT($P$21)),"",IF(A31&lt;$P$25,"Not on benefits yet",IF(A31&gt;=$P$22,"Paid (no limit)",IF(AND($D$11="Yes",L31="Yes"),"Paid (non-service mo.)",IF(R31&lt;=$P$23,"Likely held (est.)","Paid (est.)")))))</f>
        <v/>
      </c>
      <c r="N31" s="32" t="n"/>
      <c r="Q31" s="14">
        <f>IF(AND(A31&gt;=$P$25,A31&lt;$P$22,NOT(AND($D$11="Yes",L31="Yes"))),1,0)</f>
        <v/>
      </c>
      <c r="R31" s="14">
        <f>IF(Q31=1,SUM($Q$25:Q31),0)</f>
        <v/>
      </c>
    </row>
    <row r="32" ht="18" customHeight="1">
      <c r="A32" s="25" t="n">
        <v>8</v>
      </c>
      <c r="B32" s="26" t="inlineStr">
        <is>
          <t>August</t>
        </is>
      </c>
      <c r="C32" s="27" t="n">
        <v>2800</v>
      </c>
      <c r="D32" s="28" t="n"/>
      <c r="E32" s="29">
        <f>SUM(C32:D32)</f>
        <v/>
      </c>
      <c r="F32" s="30">
        <f>IF(A32&lt;$P$22,"Yes","No (FRA+)")</f>
        <v/>
      </c>
      <c r="G32" s="29">
        <f>IF(F32="Yes",E32,0)</f>
        <v/>
      </c>
      <c r="H32" s="29">
        <f>SUM($G$25:G32)</f>
        <v/>
      </c>
      <c r="I32" s="29">
        <f>IF($P$16=3,"–",IF($P$21,MAX(0,$P$18-H32),""))</f>
        <v/>
      </c>
      <c r="J32" s="30">
        <f>IF(OR($P$16=3,F32&lt;&gt;"Yes",A32&lt;$P$25),"–",IF(NOT(ISNUMBER($P$19)),"",IF(E32&lt;=$P$19,"At/under","Over")))</f>
        <v/>
      </c>
      <c r="K32" s="31" t="n"/>
      <c r="L32" s="31" t="n"/>
      <c r="M32" s="30">
        <f>IF(OR(N($D$10)=0,NOT($P$21)),"",IF(A32&lt;$P$25,"Not on benefits yet",IF(A32&gt;=$P$22,"Paid (no limit)",IF(AND($D$11="Yes",L32="Yes"),"Paid (non-service mo.)",IF(R32&lt;=$P$23,"Likely held (est.)","Paid (est.)")))))</f>
        <v/>
      </c>
      <c r="N32" s="32" t="n"/>
      <c r="Q32" s="14">
        <f>IF(AND(A32&gt;=$P$25,A32&lt;$P$22,NOT(AND($D$11="Yes",L32="Yes"))),1,0)</f>
        <v/>
      </c>
      <c r="R32" s="14">
        <f>IF(Q32=1,SUM($Q$25:Q32),0)</f>
        <v/>
      </c>
    </row>
    <row r="33" ht="18" customHeight="1">
      <c r="A33" s="25" t="n">
        <v>9</v>
      </c>
      <c r="B33" s="26" t="inlineStr">
        <is>
          <t>September</t>
        </is>
      </c>
      <c r="C33" s="27" t="n">
        <v>2800</v>
      </c>
      <c r="D33" s="28" t="n"/>
      <c r="E33" s="29">
        <f>SUM(C33:D33)</f>
        <v/>
      </c>
      <c r="F33" s="30">
        <f>IF(A33&lt;$P$22,"Yes","No (FRA+)")</f>
        <v/>
      </c>
      <c r="G33" s="29">
        <f>IF(F33="Yes",E33,0)</f>
        <v/>
      </c>
      <c r="H33" s="29">
        <f>SUM($G$25:G33)</f>
        <v/>
      </c>
      <c r="I33" s="29">
        <f>IF($P$16=3,"–",IF($P$21,MAX(0,$P$18-H33),""))</f>
        <v/>
      </c>
      <c r="J33" s="30">
        <f>IF(OR($P$16=3,F33&lt;&gt;"Yes",A33&lt;$P$25),"–",IF(NOT(ISNUMBER($P$19)),"",IF(E33&lt;=$P$19,"At/under","Over")))</f>
        <v/>
      </c>
      <c r="K33" s="31" t="n"/>
      <c r="L33" s="31" t="n"/>
      <c r="M33" s="30">
        <f>IF(OR(N($D$10)=0,NOT($P$21)),"",IF(A33&lt;$P$25,"Not on benefits yet",IF(A33&gt;=$P$22,"Paid (no limit)",IF(AND($D$11="Yes",L33="Yes"),"Paid (non-service mo.)",IF(R33&lt;=$P$23,"Likely held (est.)","Paid (est.)")))))</f>
        <v/>
      </c>
      <c r="N33" s="32" t="n"/>
      <c r="Q33" s="14">
        <f>IF(AND(A33&gt;=$P$25,A33&lt;$P$22,NOT(AND($D$11="Yes",L33="Yes"))),1,0)</f>
        <v/>
      </c>
      <c r="R33" s="14">
        <f>IF(Q33=1,SUM($Q$25:Q33),0)</f>
        <v/>
      </c>
    </row>
    <row r="34" ht="18" customHeight="1">
      <c r="A34" s="25" t="n">
        <v>10</v>
      </c>
      <c r="B34" s="26" t="inlineStr">
        <is>
          <t>October</t>
        </is>
      </c>
      <c r="C34" s="27" t="n">
        <v>2800</v>
      </c>
      <c r="D34" s="28" t="n"/>
      <c r="E34" s="29">
        <f>SUM(C34:D34)</f>
        <v/>
      </c>
      <c r="F34" s="30">
        <f>IF(A34&lt;$P$22,"Yes","No (FRA+)")</f>
        <v/>
      </c>
      <c r="G34" s="29">
        <f>IF(F34="Yes",E34,0)</f>
        <v/>
      </c>
      <c r="H34" s="29">
        <f>SUM($G$25:G34)</f>
        <v/>
      </c>
      <c r="I34" s="29">
        <f>IF($P$16=3,"–",IF($P$21,MAX(0,$P$18-H34),""))</f>
        <v/>
      </c>
      <c r="J34" s="30">
        <f>IF(OR($P$16=3,F34&lt;&gt;"Yes",A34&lt;$P$25),"–",IF(NOT(ISNUMBER($P$19)),"",IF(E34&lt;=$P$19,"At/under","Over")))</f>
        <v/>
      </c>
      <c r="K34" s="31" t="n"/>
      <c r="L34" s="31" t="n"/>
      <c r="M34" s="30">
        <f>IF(OR(N($D$10)=0,NOT($P$21)),"",IF(A34&lt;$P$25,"Not on benefits yet",IF(A34&gt;=$P$22,"Paid (no limit)",IF(AND($D$11="Yes",L34="Yes"),"Paid (non-service mo.)",IF(R34&lt;=$P$23,"Likely held (est.)","Paid (est.)")))))</f>
        <v/>
      </c>
      <c r="N34" s="32" t="n"/>
      <c r="Q34" s="14">
        <f>IF(AND(A34&gt;=$P$25,A34&lt;$P$22,NOT(AND($D$11="Yes",L34="Yes"))),1,0)</f>
        <v/>
      </c>
      <c r="R34" s="14">
        <f>IF(Q34=1,SUM($Q$25:Q34),0)</f>
        <v/>
      </c>
    </row>
    <row r="35" ht="18" customHeight="1">
      <c r="A35" s="25" t="n">
        <v>11</v>
      </c>
      <c r="B35" s="26" t="inlineStr">
        <is>
          <t>November</t>
        </is>
      </c>
      <c r="C35" s="27" t="n">
        <v>2800</v>
      </c>
      <c r="D35" s="28" t="n"/>
      <c r="E35" s="29">
        <f>SUM(C35:D35)</f>
        <v/>
      </c>
      <c r="F35" s="30">
        <f>IF(A35&lt;$P$22,"Yes","No (FRA+)")</f>
        <v/>
      </c>
      <c r="G35" s="29">
        <f>IF(F35="Yes",E35,0)</f>
        <v/>
      </c>
      <c r="H35" s="29">
        <f>SUM($G$25:G35)</f>
        <v/>
      </c>
      <c r="I35" s="29">
        <f>IF($P$16=3,"–",IF($P$21,MAX(0,$P$18-H35),""))</f>
        <v/>
      </c>
      <c r="J35" s="30">
        <f>IF(OR($P$16=3,F35&lt;&gt;"Yes",A35&lt;$P$25),"–",IF(NOT(ISNUMBER($P$19)),"",IF(E35&lt;=$P$19,"At/under","Over")))</f>
        <v/>
      </c>
      <c r="K35" s="31" t="n"/>
      <c r="L35" s="31" t="n"/>
      <c r="M35" s="30">
        <f>IF(OR(N($D$10)=0,NOT($P$21)),"",IF(A35&lt;$P$25,"Not on benefits yet",IF(A35&gt;=$P$22,"Paid (no limit)",IF(AND($D$11="Yes",L35="Yes"),"Paid (non-service mo.)",IF(R35&lt;=$P$23,"Likely held (est.)","Paid (est.)")))))</f>
        <v/>
      </c>
      <c r="N35" s="32" t="n"/>
      <c r="Q35" s="14">
        <f>IF(AND(A35&gt;=$P$25,A35&lt;$P$22,NOT(AND($D$11="Yes",L35="Yes"))),1,0)</f>
        <v/>
      </c>
      <c r="R35" s="14">
        <f>IF(Q35=1,SUM($Q$25:Q35),0)</f>
        <v/>
      </c>
    </row>
    <row r="36" ht="18" customHeight="1">
      <c r="A36" s="25" t="n">
        <v>12</v>
      </c>
      <c r="B36" s="26" t="inlineStr">
        <is>
          <t>December</t>
        </is>
      </c>
      <c r="C36" s="27" t="n">
        <v>2600</v>
      </c>
      <c r="D36" s="28" t="n"/>
      <c r="E36" s="29">
        <f>SUM(C36:D36)</f>
        <v/>
      </c>
      <c r="F36" s="30">
        <f>IF(A36&lt;$P$22,"Yes","No (FRA+)")</f>
        <v/>
      </c>
      <c r="G36" s="29">
        <f>IF(F36="Yes",E36,0)</f>
        <v/>
      </c>
      <c r="H36" s="29">
        <f>SUM($G$25:G36)</f>
        <v/>
      </c>
      <c r="I36" s="29">
        <f>IF($P$16=3,"–",IF($P$21,MAX(0,$P$18-H36),""))</f>
        <v/>
      </c>
      <c r="J36" s="30">
        <f>IF(OR($P$16=3,F36&lt;&gt;"Yes",A36&lt;$P$25),"–",IF(NOT(ISNUMBER($P$19)),"",IF(E36&lt;=$P$19,"At/under","Over")))</f>
        <v/>
      </c>
      <c r="K36" s="31" t="n"/>
      <c r="L36" s="31" t="n"/>
      <c r="M36" s="30">
        <f>IF(OR(N($D$10)=0,NOT($P$21)),"",IF(A36&lt;$P$25,"Not on benefits yet",IF(A36&gt;=$P$22,"Paid (no limit)",IF(AND($D$11="Yes",L36="Yes"),"Paid (non-service mo.)",IF(R36&lt;=$P$23,"Likely held (est.)","Paid (est.)")))))</f>
        <v/>
      </c>
      <c r="N36" s="32" t="n"/>
      <c r="Q36" s="14">
        <f>IF(AND(A36&gt;=$P$25,A36&lt;$P$22,NOT(AND($D$11="Yes",L36="Yes"))),1,0)</f>
        <v/>
      </c>
      <c r="R36" s="14">
        <f>IF(Q36=1,SUM($Q$25:Q36),0)</f>
        <v/>
      </c>
    </row>
    <row r="37">
      <c r="A37" s="33" t="n"/>
      <c r="B37" s="34" t="inlineStr">
        <is>
          <t>Year total</t>
        </is>
      </c>
      <c r="C37" s="35">
        <f>SUM(C25:C36)</f>
        <v/>
      </c>
      <c r="D37" s="35">
        <f>SUM(D25:D36)</f>
        <v/>
      </c>
      <c r="E37" s="35">
        <f>SUM(E25:E36)</f>
        <v/>
      </c>
      <c r="F37" s="33" t="n"/>
      <c r="G37" s="35">
        <f>SUM(G25:G36)</f>
        <v/>
      </c>
      <c r="H37" s="35">
        <f>G37</f>
        <v/>
      </c>
      <c r="I37" s="33" t="n"/>
      <c r="J37" s="33" t="n"/>
      <c r="K37" s="33" t="n"/>
      <c r="L37" s="33" t="n"/>
      <c r="M37" s="33" t="n"/>
      <c r="N37" s="33" t="n"/>
    </row>
    <row r="39" ht="22" customHeight="1">
      <c r="B39" s="3" t="inlineStr">
        <is>
          <t>4 · Estimated withholding</t>
        </is>
      </c>
    </row>
    <row r="40" ht="20" customHeight="1">
      <c r="D40" s="36" t="inlineStr">
        <is>
          <t>So far (from your log)</t>
        </is>
      </c>
      <c r="F40" s="36" t="inlineStr">
        <is>
          <t>Full-year estimate</t>
        </is>
      </c>
      <c r="H40" s="37" t="inlineStr">
        <is>
          <t>What it means</t>
        </is>
      </c>
    </row>
    <row r="41" ht="30" customHeight="1">
      <c r="B41" s="10" t="inlineStr">
        <is>
          <t>Earnings counted toward the test</t>
        </is>
      </c>
      <c r="D41" s="38">
        <f>G37</f>
        <v/>
      </c>
      <c r="E41" s="12" t="n"/>
      <c r="F41" s="39" t="n">
        <v>33400</v>
      </c>
      <c r="G41" s="12" t="n"/>
      <c r="H41" s="13" t="inlineStr">
        <is>
          <t>Full-year column (optional, yellow): type your estimate for the whole year, the same number you gave SSA. In the year you reach FRA, include only earnings before your FRA month.</t>
        </is>
      </c>
    </row>
    <row r="42" ht="30" customHeight="1">
      <c r="B42" s="10" t="inlineStr">
        <is>
          <t>Annual limit</t>
        </is>
      </c>
      <c r="D42" s="38">
        <f>IF($P$16=3,"No limit",IF($P$21,$P$18,"Missing"))</f>
        <v/>
      </c>
      <c r="E42" s="12" t="n"/>
      <c r="F42" s="38">
        <f>IF(F41="","",IF($P$16=3,"No limit",IF($P$21,$P$18,"Missing")))</f>
        <v/>
      </c>
      <c r="G42" s="12" t="n"/>
      <c r="H42" s="13" t="inlineStr">
        <is>
          <t>The 2026 limit that applies to your status (section 2).</t>
        </is>
      </c>
    </row>
    <row r="43" ht="30" customHeight="1">
      <c r="B43" s="10" t="inlineStr">
        <is>
          <t>Earnings over the limit</t>
        </is>
      </c>
      <c r="D43" s="38">
        <f>IF($P$16=3,0,IF($P$21,MAX(0,D41-$P$18),""))</f>
        <v/>
      </c>
      <c r="E43" s="12" t="n"/>
      <c r="F43" s="38">
        <f>IF(F41="","",IF($P$16=3,0,IF($P$21,MAX(0,F41-$P$18),"")))</f>
        <v/>
      </c>
      <c r="G43" s="12" t="n"/>
      <c r="H43" s="13" t="inlineStr">
        <is>
          <t>Excess earnings. Zero means you're at or under the limit.</t>
        </is>
      </c>
    </row>
    <row r="44" ht="30" customHeight="1">
      <c r="B44" s="10" t="inlineStr">
        <is>
          <t>Excess ÷ rate (cents dropped)</t>
        </is>
      </c>
      <c r="D44" s="38">
        <f>IF(D43="","",ROUNDDOWN(D43/$P$20,0))</f>
        <v/>
      </c>
      <c r="E44" s="12" t="n"/>
      <c r="F44" s="38">
        <f>IF(F43="","",ROUNDDOWN(F43/$P$20,0))</f>
        <v/>
      </c>
      <c r="G44" s="12" t="n"/>
      <c r="H44" s="13" t="inlineStr">
        <is>
          <t>$1 for every $2 over (under FRA all year), or $1 for every $3 over (year you reach FRA).</t>
        </is>
      </c>
    </row>
    <row r="45" ht="30" customHeight="1">
      <c r="B45" s="10" t="inlineStr">
        <is>
          <t>Benefits SSA could hold back</t>
        </is>
      </c>
      <c r="D45" s="38">
        <f>N($D$10)*SUM($Q$25:$Q$36)</f>
        <v/>
      </c>
      <c r="E45" s="12" t="n"/>
      <c r="F45" s="38">
        <f>IF(F41="","",N($D$10)*SUM($Q$25:$Q$36))</f>
        <v/>
      </c>
      <c r="G45" s="12" t="n"/>
      <c r="H45" s="13" t="inlineStr">
        <is>
          <t>Your monthly benefit × months on benefits before your FRA month (minus any grace-year non-service months). SSA can't hold back more than this.</t>
        </is>
      </c>
    </row>
    <row r="46" ht="30" customHeight="1">
      <c r="B46" s="40" t="inlineStr">
        <is>
          <t>ESTIMATED AMOUNT SSA WOULD WITHHOLD</t>
        </is>
      </c>
      <c r="D46" s="41">
        <f>IF(D44="","",MIN(D44,D45))</f>
        <v/>
      </c>
      <c r="E46" s="12" t="n"/>
      <c r="F46" s="41">
        <f>IF(F44="","",MIN(F44,F45))</f>
        <v/>
      </c>
      <c r="G46" s="12" t="n"/>
      <c r="H46" s="13" t="inlineStr">
        <is>
          <t>The smaller of the two rows above. An estimate for planning, not an SSA determination.</t>
        </is>
      </c>
    </row>
    <row r="47" ht="30" customHeight="1">
      <c r="B47" s="10" t="inlineStr">
        <is>
          <t>Whole checks likely held</t>
        </is>
      </c>
      <c r="D47" s="42">
        <f>IF(D46="","",IF(N($D$10)&gt;0,ROUNDUP(D46/$D$10,0),0))</f>
        <v/>
      </c>
      <c r="E47" s="12" t="n"/>
      <c r="F47" s="42">
        <f>IF(F46="","",IF(N($D$10)&gt;0,ROUNDUP(F46/$D$10,0),0))</f>
        <v/>
      </c>
      <c r="G47" s="12" t="n"/>
      <c r="H47" s="13" t="inlineStr">
        <is>
          <t>SSA usually holds back entire monthly checks, starting with the first benefit month of the year. Column M shows which months (uses the full-year estimate if you entered one).</t>
        </is>
      </c>
    </row>
    <row r="48" ht="30" customHeight="1">
      <c r="B48" s="10" t="inlineStr">
        <is>
          <t>Held beyond the amount owed</t>
        </is>
      </c>
      <c r="D48" s="38">
        <f>IF(D46="","",D47*N($D$10)-D46)</f>
        <v/>
      </c>
      <c r="E48" s="12" t="n"/>
      <c r="F48" s="38">
        <f>IF(F46="","",F47*N($D$10)-F46)</f>
        <v/>
      </c>
      <c r="G48" s="12" t="n"/>
      <c r="H48" s="13" t="inlineStr">
        <is>
          <t>Extra withheld by holding whole checks. SSA generally pays this back after the year ends (SSA's example: repaid the next year).</t>
        </is>
      </c>
    </row>
    <row r="49" ht="30" customHeight="1">
      <c r="B49" s="10" t="inlineStr">
        <is>
          <t>Estimated benefits you keep this year</t>
        </is>
      </c>
      <c r="D49" s="38">
        <f>IF(D46="","",N($D$10)*$P$24-D46)</f>
        <v/>
      </c>
      <c r="E49" s="12" t="n"/>
      <c r="F49" s="38">
        <f>IF(F46="","",N($D$10)*$P$24-F46)</f>
        <v/>
      </c>
      <c r="G49" s="12" t="n"/>
      <c r="H49" s="13" t="inlineStr">
        <is>
          <t>Benefit × months on benefits this year, minus the estimated withholding (after any repayment). Withheld months are credited back when you reach FRA.</t>
        </is>
      </c>
    </row>
    <row r="51" ht="22" customHeight="1">
      <c r="B51" s="3" t="inlineStr">
        <is>
          <t>5 · Reminders</t>
        </is>
      </c>
    </row>
    <row r="52" ht="28" customHeight="1">
      <c r="A52" s="43" t="inlineStr">
        <is>
          <t>•</t>
        </is>
      </c>
      <c r="B52" s="44" t="inlineStr">
        <is>
          <t>Annual report: if you were under FRA, got benefits, and earned over the annual limit, SSA requires a report of your earnings, typically due by April 15 of the following year (April 15, 2027 for 2026). SSA may use your W-2 and self-employment tax return as that report. Contact SSA if its information is wrong or incomplete.</t>
        </is>
      </c>
    </row>
    <row r="53" ht="28" customHeight="1">
      <c r="A53" s="43" t="inlineStr">
        <is>
          <t>•</t>
        </is>
      </c>
      <c r="B53" s="44" t="inlineStr">
        <is>
          <t>Estimate changed? Tell SSA right away (ssa.gov, my Social Security, or 1-800-772-1213), then note the date and new estimate on the SSA Log tab.</t>
        </is>
      </c>
    </row>
    <row r="54" ht="28" customHeight="1">
      <c r="A54" s="43" t="inlineStr">
        <is>
          <t>•</t>
        </is>
      </c>
      <c r="B54" s="44" t="inlineStr">
        <is>
          <t>Withheld benefits are not lost. At full retirement age SSA recalculates your benefit to credit months withheld (exceptions apply to some spouses and survivors caring for children).</t>
        </is>
      </c>
    </row>
    <row r="55" ht="28" customHeight="1">
      <c r="A55" s="43" t="inlineStr">
        <is>
          <t>•</t>
        </is>
      </c>
      <c r="B55" s="44" t="inlineStr">
        <is>
          <t>Not covered: disability benefits (SSDI/SSI), work outside the U.S., and family members' own earnings. See SSA's How Work Affects Your Benefits (Pub. 05-10069).</t>
        </is>
      </c>
    </row>
    <row r="57" ht="22" customHeight="1">
      <c r="B57" s="3" t="inlineStr">
        <is>
          <t>Sources (ssa.gov)</t>
        </is>
      </c>
    </row>
    <row r="58">
      <c r="B58" s="8" t="inlineStr">
        <is>
          <t>SSA: Exempt Amounts Under the Earnings Test: https://www.ssa.gov/oact/cola/rtea.html</t>
        </is>
      </c>
    </row>
    <row r="59">
      <c r="B59" s="8" t="inlineStr">
        <is>
          <t>SSA: Receiving Benefits While Working: https://www.ssa.gov/benefits/retirement/planner/whileworking.html</t>
        </is>
      </c>
    </row>
    <row r="60">
      <c r="B60" s="8" t="inlineStr">
        <is>
          <t>SSA Pub. 05-10069: How Work Affects Your Benefits: https://www.ssa.gov/pubs/EN-05-10069.pdf</t>
        </is>
      </c>
    </row>
    <row r="61">
      <c r="B61" s="8" t="inlineStr">
        <is>
          <t>SSA: 2026 COLA Fact Sheet: https://www.ssa.gov/news/en/cola/factsheets/2026.html</t>
        </is>
      </c>
    </row>
    <row r="62">
      <c r="B62" s="8" t="inlineStr">
        <is>
          <t>SSA: Normal Retirement Age by birth year: https://www.ssa.gov/oact/progdata/nra.html</t>
        </is>
      </c>
    </row>
    <row r="63">
      <c r="B63" s="8" t="inlineStr">
        <is>
          <t>SSA: Annual report of earnings (20 CFR 404.452): https://www.ssa.gov/OP_Home/cfr20/404/404-0452.htm</t>
        </is>
      </c>
    </row>
    <row r="64">
      <c r="B64" s="8" t="inlineStr">
        <is>
          <t>SSA POMS RS 02510.015: Annual Report of Earnings: https://secure.ssa.gov/POMS.NSF/lnx/0302510015</t>
        </is>
      </c>
    </row>
    <row r="66" ht="40" customHeight="1">
      <c r="B66" s="9" t="inlineStr">
        <is>
          <t>RetireTally is not affiliated with, endorsed by, or connected to the Social Security Administration (SSA) or any government agency. This tracker is for general information and record-keeping only. It is not financial, legal, tax, or benefits advice. Results are estimates; SSA alone decides your benefits. Verify with SSA at ssa.gov, your my Social Security account, or 1-800-772-1213.</t>
        </is>
      </c>
    </row>
  </sheetData>
  <mergeCells count="101">
    <mergeCell ref="D11:F11"/>
    <mergeCell ref="D45:E45"/>
    <mergeCell ref="B12:C12"/>
    <mergeCell ref="G19:N19"/>
    <mergeCell ref="D9:F9"/>
    <mergeCell ref="H43:N43"/>
    <mergeCell ref="G6:N6"/>
    <mergeCell ref="D48:E48"/>
    <mergeCell ref="H41:N41"/>
    <mergeCell ref="B22:N22"/>
    <mergeCell ref="B59:N59"/>
    <mergeCell ref="B39:N39"/>
    <mergeCell ref="B49:C49"/>
    <mergeCell ref="H49:N49"/>
    <mergeCell ref="F43:G43"/>
    <mergeCell ref="B14:N14"/>
    <mergeCell ref="B23:N23"/>
    <mergeCell ref="B41:C41"/>
    <mergeCell ref="B16:C16"/>
    <mergeCell ref="D17:F17"/>
    <mergeCell ref="B64:N64"/>
    <mergeCell ref="B18:C18"/>
    <mergeCell ref="H48:N48"/>
    <mergeCell ref="B51:N51"/>
    <mergeCell ref="A1:N1"/>
    <mergeCell ref="G8:N8"/>
    <mergeCell ref="G17:N17"/>
    <mergeCell ref="B63:N63"/>
    <mergeCell ref="B11:C11"/>
    <mergeCell ref="F45:G45"/>
    <mergeCell ref="G10:N10"/>
    <mergeCell ref="F42:G42"/>
    <mergeCell ref="D47:E47"/>
    <mergeCell ref="B66:N66"/>
    <mergeCell ref="F47:G47"/>
    <mergeCell ref="D5:F5"/>
    <mergeCell ref="H40:N40"/>
    <mergeCell ref="F46:G46"/>
    <mergeCell ref="G5:N5"/>
    <mergeCell ref="B6:C6"/>
    <mergeCell ref="G20:N20"/>
    <mergeCell ref="B15:C15"/>
    <mergeCell ref="F48:G48"/>
    <mergeCell ref="B61:N61"/>
    <mergeCell ref="B7:C7"/>
    <mergeCell ref="D7:F7"/>
    <mergeCell ref="B55:N55"/>
    <mergeCell ref="H42:N42"/>
    <mergeCell ref="D16:F16"/>
    <mergeCell ref="B43:C43"/>
    <mergeCell ref="G7:N7"/>
    <mergeCell ref="D49:E49"/>
    <mergeCell ref="B42:C42"/>
    <mergeCell ref="D18:F18"/>
    <mergeCell ref="B17:C17"/>
    <mergeCell ref="D8:F8"/>
    <mergeCell ref="G18:N18"/>
    <mergeCell ref="B44:C44"/>
    <mergeCell ref="H44:N44"/>
    <mergeCell ref="B19:C19"/>
    <mergeCell ref="A2:N2"/>
    <mergeCell ref="B58:N58"/>
    <mergeCell ref="B52:N52"/>
    <mergeCell ref="B9:C9"/>
    <mergeCell ref="H46:N46"/>
    <mergeCell ref="D20:F20"/>
    <mergeCell ref="D12:N12"/>
    <mergeCell ref="B60:N60"/>
    <mergeCell ref="B57:N57"/>
    <mergeCell ref="B5:C5"/>
    <mergeCell ref="B20:C20"/>
    <mergeCell ref="B45:C45"/>
    <mergeCell ref="F49:G49"/>
    <mergeCell ref="H45:N45"/>
    <mergeCell ref="B53:N53"/>
    <mergeCell ref="D6:F6"/>
    <mergeCell ref="G9:N9"/>
    <mergeCell ref="B47:C47"/>
    <mergeCell ref="H47:N47"/>
    <mergeCell ref="G11:N11"/>
    <mergeCell ref="B46:C46"/>
    <mergeCell ref="D46:E46"/>
    <mergeCell ref="D40:E40"/>
    <mergeCell ref="F40:G40"/>
    <mergeCell ref="B48:C48"/>
    <mergeCell ref="B4:N4"/>
    <mergeCell ref="B62:N62"/>
    <mergeCell ref="D41:E41"/>
    <mergeCell ref="B8:C8"/>
    <mergeCell ref="D15:F15"/>
    <mergeCell ref="F41:G41"/>
    <mergeCell ref="B54:N54"/>
    <mergeCell ref="D43:E43"/>
    <mergeCell ref="G15:N15"/>
    <mergeCell ref="B10:C10"/>
    <mergeCell ref="D10:F10"/>
    <mergeCell ref="D19:F19"/>
    <mergeCell ref="D42:E42"/>
    <mergeCell ref="G16:N16"/>
    <mergeCell ref="D44:E44"/>
    <mergeCell ref="F44:G44"/>
  </mergeCells>
  <conditionalFormatting sqref="H25:H36">
    <cfRule type="expression" priority="1" dxfId="0">
      <formula>AND($P$21,$P$16&lt;&gt;3,H25&gt;$P$18)</formula>
    </cfRule>
  </conditionalFormatting>
  <conditionalFormatting sqref="J25:J36">
    <cfRule type="expression" priority="2" dxfId="1">
      <formula>J25="Over"</formula>
    </cfRule>
  </conditionalFormatting>
  <conditionalFormatting sqref="L25:L36">
    <cfRule type="expression" priority="3" dxfId="1">
      <formula>AND(L25="Yes",J25="Over")</formula>
    </cfRule>
  </conditionalFormatting>
  <conditionalFormatting sqref="M25:M36">
    <cfRule type="expression" priority="4" dxfId="2">
      <formula>LEFT(M25,6)="Likely"</formula>
    </cfRule>
  </conditionalFormatting>
  <dataValidations count="6">
    <dataValidation sqref="D5" showDropDown="0" showInputMessage="0" showErrorMessage="0" allowBlank="0" type="list">
      <formula1>=Limits!$A$6:$A$10</formula1>
    </dataValidation>
    <dataValidation sqref="D7 D9" showDropDown="0" showInputMessage="0" showErrorMessage="1" allowBlank="1" error="Enter a month number from 1 to 12" type="whole" operator="between">
      <formula1>1</formula1>
      <formula2>12</formula2>
    </dataValidation>
    <dataValidation sqref="D11" showDropDown="0" showInputMessage="0" showErrorMessage="0" allowBlank="1" type="list">
      <formula1>"Yes,No"</formula1>
    </dataValidation>
    <dataValidation sqref="L25:L36" showDropDown="0" showInputMessage="0" showErrorMessage="0" allowBlank="1" type="list">
      <formula1>"Yes,No"</formula1>
    </dataValidation>
    <dataValidation sqref="C25:C36 D10 F41" showDropDown="0" showInputMessage="0" showErrorMessage="1" allowBlank="1" error="Enter a dollar amount (no $ sign needed)" type="decimal" operator="greaterThanOrEqual">
      <formula1>0</formula1>
    </dataValidation>
    <dataValidation sqref="D25:D36" showDropDown="0" showInputMessage="0" showErrorMessage="1" allowBlank="1" error="Enter a dollar amount" type="decimal"/>
  </dataValidations>
  <hyperlinks>
    <hyperlink xmlns:r="http://schemas.openxmlformats.org/officeDocument/2006/relationships" ref="B58" r:id="rId1"/>
    <hyperlink xmlns:r="http://schemas.openxmlformats.org/officeDocument/2006/relationships" ref="B59" r:id="rId2"/>
    <hyperlink xmlns:r="http://schemas.openxmlformats.org/officeDocument/2006/relationships" ref="B60" r:id="rId3"/>
    <hyperlink xmlns:r="http://schemas.openxmlformats.org/officeDocument/2006/relationships" ref="B61" r:id="rId4"/>
    <hyperlink xmlns:r="http://schemas.openxmlformats.org/officeDocument/2006/relationships" ref="B62" r:id="rId5"/>
    <hyperlink xmlns:r="http://schemas.openxmlformats.org/officeDocument/2006/relationships" ref="B63" r:id="rId6"/>
    <hyperlink xmlns:r="http://schemas.openxmlformats.org/officeDocument/2006/relationships" ref="B64" r:id="rId7"/>
  </hyperlinks>
  <pageMargins left="0.4" right="0.4" top="0.5" bottom="0.5" header="0.5" footer="0.5"/>
  <pageSetup orientation="landscape" paperSize="1" fitToHeight="0" fitToWidth="1"/>
  <headerFooter>
    <oddHeader/>
    <oddFooter>&amp;LRetireTally · Not affiliated with SSA · Information only&amp;RPage &amp;P of &amp;N</oddFooter>
    <evenHeader/>
    <evenFooter/>
    <firstHeader/>
    <firstFooter/>
  </headerFooter>
  <rowBreaks count="2" manualBreakCount="2">
    <brk id="21" min="0" max="16383" man="1"/>
    <brk id="50" min="0" max="16383" man="1"/>
  </rowBreaks>
</worksheet>
</file>

<file path=xl/worksheets/sheet6.xml><?xml version="1.0" encoding="utf-8"?>
<worksheet xmlns="http://schemas.openxmlformats.org/spreadsheetml/2006/main">
  <sheetPr>
    <tabColor rgb="009CA3AF"/>
    <outlinePr summaryBelow="1" summaryRight="1"/>
    <pageSetUpPr fitToPage="1"/>
  </sheetPr>
  <dimension ref="A1:R66"/>
  <sheetViews>
    <sheetView showGridLines="0" workbookViewId="0">
      <selection activeCell="A1" sqref="A1"/>
    </sheetView>
  </sheetViews>
  <sheetFormatPr baseColWidth="8" defaultRowHeight="15"/>
  <cols>
    <col width="4" customWidth="1" min="1" max="1"/>
    <col width="13" customWidth="1" min="2" max="2"/>
    <col width="14" customWidth="1" min="3" max="3"/>
    <col width="14" customWidth="1" min="4" max="4"/>
    <col width="13" customWidth="1" min="5" max="5"/>
    <col width="12" customWidth="1" min="6" max="6"/>
    <col width="13" customWidth="1" min="7" max="7"/>
    <col width="13" customWidth="1" min="8" max="8"/>
    <col width="13" customWidth="1" min="9" max="9"/>
    <col width="11" customWidth="1" min="10" max="10"/>
    <col width="10" customWidth="1" min="11" max="11"/>
    <col width="13" customWidth="1" min="12" max="12"/>
    <col width="17" customWidth="1" min="13" max="13"/>
    <col width="28" customWidth="1" min="14" max="14"/>
    <col width="2" customWidth="1" min="15" max="15"/>
    <col hidden="1" width="12" customWidth="1" min="16" max="16"/>
    <col hidden="1" width="6" customWidth="1" min="17" max="17"/>
    <col hidden="1" width="6" customWidth="1" min="18" max="18"/>
  </cols>
  <sheetData>
    <row r="1" ht="34" customHeight="1">
      <c r="A1" s="1">
        <f>"RetireTally · WORKED EXAMPLE: Year you reach FRA · "&amp;$D$5</f>
        <v/>
      </c>
    </row>
    <row r="2" ht="44" customHeight="1">
      <c r="A2" s="2" t="inlineStr">
        <is>
          <t>WORKED EXAMPLE (SSA's 2026 example, Receiving Benefits While Working): reaches FRA in August 2026, $800/month, earns $72,000 for the year with $66,000 earned January–July. Only Jan–Jul counts against $65,160. SSA: reduced $280; receives $5,320 of $5,600 for Jan–Jul, then the full $800 from August.</t>
        </is>
      </c>
    </row>
    <row r="4" ht="22" customHeight="1">
      <c r="B4" s="3" t="inlineStr">
        <is>
          <t>1 · Your profile</t>
        </is>
      </c>
    </row>
    <row r="5" ht="26" customHeight="1">
      <c r="B5" s="10" t="inlineStr">
        <is>
          <t>Tracking year</t>
        </is>
      </c>
      <c r="D5" s="11" t="n">
        <v>2026</v>
      </c>
      <c r="E5" s="12" t="n"/>
      <c r="F5" s="12" t="n"/>
      <c r="G5" s="13" t="inlineStr">
        <is>
          <t>Pick from the list. 2027 works once you paste SSA's 2027 limits on the Limits tab.</t>
        </is>
      </c>
      <c r="P5" s="14" t="inlineStr">
        <is>
          <t>Helpers (hidden)</t>
        </is>
      </c>
    </row>
    <row r="6" ht="26" customHeight="1">
      <c r="B6" s="10" t="inlineStr">
        <is>
          <t>Birth date</t>
        </is>
      </c>
      <c r="D6" s="15" t="n"/>
      <c r="E6" s="12" t="n"/>
      <c r="F6" s="12" t="n"/>
      <c r="G6" s="13" t="inlineStr">
        <is>
          <t>Used only to work out your full retirement age (FRA). Or skip it and use the two rows below.</t>
        </is>
      </c>
      <c r="P6" s="16">
        <f>IF(ISNUMBER(D6),D6-1,"")</f>
        <v/>
      </c>
    </row>
    <row r="7" ht="26" customHeight="1">
      <c r="B7" s="10" t="inlineStr">
        <is>
          <t>FRA month (1–12) from SSA</t>
        </is>
      </c>
      <c r="D7" s="11" t="n">
        <v>8</v>
      </c>
      <c r="E7" s="12" t="n"/>
      <c r="F7" s="12" t="n"/>
      <c r="G7" s="13" t="inlineStr">
        <is>
          <t>Optional override. If SSA told you your FRA month/year, enter it here and in the next row; it replaces the birth-date calculation.</t>
        </is>
      </c>
      <c r="P7" s="14">
        <f>IF(P6="","",IF(YEAR(P6)&lt;1938,780,LOOKUP(YEAR(P6),Limits!$J$6:$J$28,Limits!$L$6:$L$28)))</f>
        <v/>
      </c>
    </row>
    <row r="8" ht="26" customHeight="1">
      <c r="B8" s="10" t="inlineStr">
        <is>
          <t>FRA year from SSA</t>
        </is>
      </c>
      <c r="D8" s="11" t="n">
        <v>2026</v>
      </c>
      <c r="E8" s="12" t="n"/>
      <c r="F8" s="12" t="n"/>
      <c r="G8" s="13" t="inlineStr">
        <is>
          <t>Optional override (for example 2026).</t>
        </is>
      </c>
      <c r="P8" s="16">
        <f>IF(P6="","",DATE(YEAR(P6),MONTH(P6)+P7,1))</f>
        <v/>
      </c>
    </row>
    <row r="9" ht="26" customHeight="1">
      <c r="B9" s="10" t="inlineStr">
        <is>
          <t>First month of benefits this year (1–12)</t>
        </is>
      </c>
      <c r="D9" s="11" t="n">
        <v>1</v>
      </c>
      <c r="E9" s="12" t="n"/>
      <c r="F9" s="12" t="n"/>
      <c r="G9" s="13" t="inlineStr">
        <is>
          <t>1 = January. If your benefits started mid-year (for example November), enter that month number.</t>
        </is>
      </c>
    </row>
    <row r="10" ht="26" customHeight="1">
      <c r="B10" s="10" t="inlineStr">
        <is>
          <t>Monthly benefit estimate</t>
        </is>
      </c>
      <c r="D10" s="17" t="n">
        <v>800</v>
      </c>
      <c r="E10" s="12" t="n"/>
      <c r="F10" s="12" t="n"/>
      <c r="G10" s="13" t="inlineStr">
        <is>
          <t>Your monthly Social Security amount before any work withholding (from SSA's letter or my Social Security). If family members get benefits on your record, you can enter the total family benefit.</t>
        </is>
      </c>
    </row>
    <row r="11" ht="26" customHeight="1">
      <c r="B11" s="10" t="inlineStr">
        <is>
          <t>Is this your “grace year”?</t>
        </is>
      </c>
      <c r="D11" s="18" t="inlineStr">
        <is>
          <t>No</t>
        </is>
      </c>
      <c r="E11" s="12" t="n"/>
      <c r="F11" s="12" t="n"/>
      <c r="G11" s="13" t="inlineStr">
        <is>
          <t>Yes only if this is the one year the special monthly rule applies to you, usually your first year of retirement. Then mark qualifying months in column L of the log.</t>
        </is>
      </c>
    </row>
    <row r="12" ht="30" customHeight="1">
      <c r="B12" s="10" t="inlineStr">
        <is>
          <t>Notes</t>
        </is>
      </c>
      <c r="D12" s="19" t="inlineStr">
        <is>
          <t>Example only. FRA entered directly as August 2026 (override rows). Monthly split is illustrative; totals match SSA's example.</t>
        </is>
      </c>
    </row>
    <row r="14" ht="22" customHeight="1">
      <c r="B14" s="3" t="inlineStr">
        <is>
          <t>2 · What applies to you this year</t>
        </is>
      </c>
    </row>
    <row r="15" ht="24" customHeight="1">
      <c r="B15" s="10" t="inlineStr">
        <is>
          <t>Your full retirement age month</t>
        </is>
      </c>
      <c r="D15" s="20">
        <f>IF(P15="","Not set. Enter birth date or FRA month/year",P15)</f>
        <v/>
      </c>
      <c r="E15" s="12" t="n"/>
      <c r="F15" s="12" t="n"/>
      <c r="G15" s="13" t="inlineStr">
        <is>
          <t>Worked out from SSA's FRA table (Limits tab), or taken from your override.</t>
        </is>
      </c>
      <c r="P15" s="16">
        <f>IF(AND(ISNUMBER(D7),ISNUMBER(D8)),DATE(D8,D7,1),P8)</f>
        <v/>
      </c>
    </row>
    <row r="16" ht="24" customHeight="1">
      <c r="B16" s="10" t="inlineStr">
        <is>
          <t>Your status</t>
        </is>
      </c>
      <c r="D16" s="21">
        <f>IF(P15="","Assuming under FRA all year (FRA not set)",IF(P16=1,"Under full retirement age all year",IF(P16=2,"Year you reach full retirement age","At or past full retirement age all year: no earnings limit")))</f>
        <v/>
      </c>
      <c r="E16" s="12" t="n"/>
      <c r="F16" s="12" t="n"/>
      <c r="G16" s="13" t="inlineStr">
        <is>
          <t>Decides which limit and withholding rate apply.</t>
        </is>
      </c>
      <c r="P16" s="14">
        <f>IF(P15="",1,IF(YEAR(P15)&gt;$D$5,1,IF(YEAR(P15)=$D$5,2,3)))</f>
        <v/>
      </c>
    </row>
    <row r="17" ht="24" customHeight="1">
      <c r="B17" s="10" t="inlineStr">
        <is>
          <t>Annual limit</t>
        </is>
      </c>
      <c r="D17" s="22">
        <f>IF(P16=3,"No limit",IF(P21,P18,"Missing: add "&amp;D5&amp;" limits on the Limits tab"))</f>
        <v/>
      </c>
      <c r="E17" s="12" t="n"/>
      <c r="F17" s="12" t="n"/>
      <c r="G17" s="13" t="inlineStr">
        <is>
          <t>2026: $24,480 under FRA all year · $65,160 in the year you reach FRA.</t>
        </is>
      </c>
      <c r="P17" s="14">
        <f>MATCH($D$5,Limits!$A$6:$A$10,0)</f>
        <v/>
      </c>
    </row>
    <row r="18" ht="24" customHeight="1">
      <c r="B18" s="10" t="inlineStr">
        <is>
          <t>Monthly limit (first-year rule)</t>
        </is>
      </c>
      <c r="D18" s="22">
        <f>IF(P16=3,"No limit",IF(AND(P21,ISNUMBER(P19)),P19,"Missing"))</f>
        <v/>
      </c>
      <c r="E18" s="12" t="n"/>
      <c r="F18" s="12" t="n"/>
      <c r="G18" s="13" t="inlineStr">
        <is>
          <t>2026: $2,040 under FRA all year · $5,430 in the year you reach FRA. Used only for the special first-year (grace year) rule.</t>
        </is>
      </c>
      <c r="P18" s="14">
        <f>IF(P16=1,INDEX(Limits!$B$6:$B$10,P17),IF(P16=2,INDEX(Limits!$D$6:$D$10,P17),0))</f>
        <v/>
      </c>
    </row>
    <row r="19" ht="24" customHeight="1">
      <c r="B19" s="10" t="inlineStr">
        <is>
          <t>Withholding rate</t>
        </is>
      </c>
      <c r="D19" s="21">
        <f>IF(P16=3,"Not applicable","$1 withheld for every $"&amp;P20&amp;" over the limit")</f>
        <v/>
      </c>
      <c r="E19" s="12" t="n"/>
      <c r="F19" s="12" t="n"/>
      <c r="G19" s="13" t="inlineStr">
        <is>
          <t>SSA divides the amount over the limit by 2 (or 3) and drops any cents.</t>
        </is>
      </c>
      <c r="P19" s="14">
        <f>IF(P16=1,INDEX(Limits!$C$6:$C$10,P17),IF(P16=2,INDEX(Limits!$E$6:$E$10,P17),0))</f>
        <v/>
      </c>
    </row>
    <row r="20" ht="24" customHeight="1">
      <c r="B20" s="10" t="inlineStr">
        <is>
          <t>Months that count</t>
        </is>
      </c>
      <c r="D20" s="21">
        <f>IF(P16=1,"All 12 months (January–December)",IF(P16=2,IF(P22=1,"None (you reach FRA in January)","January through "&amp;TEXT(DATE(D5,P22-1,1),"mmmm")&amp;" (before your FRA month)"),"None: earnings no longer reduce benefits"))</f>
        <v/>
      </c>
      <c r="E20" s="12" t="n"/>
      <c r="F20" s="12" t="n"/>
      <c r="G20" s="13" t="inlineStr">
        <is>
          <t>In the year you reach FRA, only earnings before your FRA month count.</t>
        </is>
      </c>
      <c r="P20" s="14">
        <f>IF(P16=2,INDEX(Limits!$G$6:$G$10,P17),INDEX(Limits!$F$6:$F$10,P17))</f>
        <v/>
      </c>
    </row>
    <row r="21">
      <c r="P21" s="14">
        <f>IF(P16=3,TRUE,AND(ISNUMBER(P18),P18&gt;0))</f>
        <v/>
      </c>
    </row>
    <row r="22" ht="22" customHeight="1">
      <c r="B22" s="3" t="inlineStr">
        <is>
          <t>3 · Monthly earnings log</t>
        </is>
      </c>
      <c r="P22" s="14">
        <f>IF(P16=1,13,IF(P16=2,MONTH(P15),1))</f>
        <v/>
      </c>
    </row>
    <row r="23" ht="40" customHeight="1">
      <c r="B23" s="23" t="inlineStr">
        <is>
          <t>IMPORTANT: Enter wages in the month you DID THE WORK, not the month you were paid. (A paycheck on Feb 5 for January work goes in January.) Use gross wages before deductions, including bonuses, commissions, and vacation pay. Self-employed: enter net profit (SSA generally counts it when received; in the FRA year SSA spreads it evenly over the months you were self-employed).</t>
        </is>
      </c>
      <c r="P23" s="14">
        <f>IF(ISNUMBER(F47),F47,IF(ISNUMBER(D47),D47,0))</f>
        <v/>
      </c>
    </row>
    <row r="24" ht="46" customHeight="1">
      <c r="A24" s="24" t="inlineStr">
        <is>
          <t>#</t>
        </is>
      </c>
      <c r="B24" s="24" t="inlineStr">
        <is>
          <t>Month</t>
        </is>
      </c>
      <c r="C24" s="24" t="inlineStr">
        <is>
          <t>Wages earned
(by month worked)</t>
        </is>
      </c>
      <c r="D24" s="24" t="inlineStr">
        <is>
          <t>Self-employment
net (optional)</t>
        </is>
      </c>
      <c r="E24" s="24" t="inlineStr">
        <is>
          <t>Total
earnings</t>
        </is>
      </c>
      <c r="F24" s="24" t="inlineStr">
        <is>
          <t>Counts toward
the test?</t>
        </is>
      </c>
      <c r="G24" s="24" t="inlineStr">
        <is>
          <t>Earnings
counted</t>
        </is>
      </c>
      <c r="H24" s="24" t="inlineStr">
        <is>
          <t>Running total
(year to date)</t>
        </is>
      </c>
      <c r="I24" s="24" t="inlineStr">
        <is>
          <t>Room left under
annual limit</t>
        </is>
      </c>
      <c r="J24" s="24" t="inlineStr">
        <is>
          <t>vs. monthly
limit</t>
        </is>
      </c>
      <c r="K24" s="24" t="inlineStr">
        <is>
          <t>Self-employ
hours (opt.)</t>
        </is>
      </c>
      <c r="L24" s="24" t="inlineStr">
        <is>
          <t>Grace-year
non-service
month? (Yes/No)</t>
        </is>
      </c>
      <c r="M24" s="24" t="inlineStr">
        <is>
          <t>Estimated check
status</t>
        </is>
      </c>
      <c r="N24" s="24" t="inlineStr">
        <is>
          <t>Notes</t>
        </is>
      </c>
      <c r="P24" s="14">
        <f>IF(AND(ISNUMBER(D9),D9&gt;=1,D9&lt;=12),13-D9,0)</f>
        <v/>
      </c>
    </row>
    <row r="25" ht="18" customHeight="1">
      <c r="A25" s="25" t="n">
        <v>1</v>
      </c>
      <c r="B25" s="26" t="inlineStr">
        <is>
          <t>January</t>
        </is>
      </c>
      <c r="C25" s="27" t="n">
        <v>9500</v>
      </c>
      <c r="D25" s="28" t="n"/>
      <c r="E25" s="29">
        <f>SUM(C25:D25)</f>
        <v/>
      </c>
      <c r="F25" s="30">
        <f>IF(A25&lt;$P$22,"Yes","No (FRA+)")</f>
        <v/>
      </c>
      <c r="G25" s="29">
        <f>IF(F25="Yes",E25,0)</f>
        <v/>
      </c>
      <c r="H25" s="29">
        <f>SUM($G$25:G25)</f>
        <v/>
      </c>
      <c r="I25" s="29">
        <f>IF($P$16=3,"–",IF($P$21,MAX(0,$P$18-H25),""))</f>
        <v/>
      </c>
      <c r="J25" s="30">
        <f>IF(OR($P$16=3,F25&lt;&gt;"Yes",A25&lt;$P$25),"–",IF(NOT(ISNUMBER($P$19)),"",IF(E25&lt;=$P$19,"At/under","Over")))</f>
        <v/>
      </c>
      <c r="K25" s="31" t="n"/>
      <c r="L25" s="31" t="n"/>
      <c r="M25" s="30">
        <f>IF(OR(N($D$10)=0,NOT($P$21)),"",IF(A25&lt;$P$25,"Not on benefits yet",IF(A25&gt;=$P$22,"Paid (no limit)",IF(AND($D$11="Yes",L25="Yes"),"Paid (non-service mo.)",IF(R25&lt;=$P$23,"Likely held (est.)","Paid (est.)")))))</f>
        <v/>
      </c>
      <c r="N25" s="32" t="n"/>
      <c r="P25" s="14">
        <f>IF(ISNUMBER(D9),D9,1)</f>
        <v/>
      </c>
      <c r="Q25" s="14">
        <f>IF(AND(A25&gt;=$P$25,A25&lt;$P$22,NOT(AND($D$11="Yes",L25="Yes"))),1,0)</f>
        <v/>
      </c>
      <c r="R25" s="14">
        <f>IF(Q25=1,SUM($Q$25:Q25),0)</f>
        <v/>
      </c>
    </row>
    <row r="26" ht="18" customHeight="1">
      <c r="A26" s="25" t="n">
        <v>2</v>
      </c>
      <c r="B26" s="26" t="inlineStr">
        <is>
          <t>February</t>
        </is>
      </c>
      <c r="C26" s="27" t="n">
        <v>9500</v>
      </c>
      <c r="D26" s="28" t="n"/>
      <c r="E26" s="29">
        <f>SUM(C26:D26)</f>
        <v/>
      </c>
      <c r="F26" s="30">
        <f>IF(A26&lt;$P$22,"Yes","No (FRA+)")</f>
        <v/>
      </c>
      <c r="G26" s="29">
        <f>IF(F26="Yes",E26,0)</f>
        <v/>
      </c>
      <c r="H26" s="29">
        <f>SUM($G$25:G26)</f>
        <v/>
      </c>
      <c r="I26" s="29">
        <f>IF($P$16=3,"–",IF($P$21,MAX(0,$P$18-H26),""))</f>
        <v/>
      </c>
      <c r="J26" s="30">
        <f>IF(OR($P$16=3,F26&lt;&gt;"Yes",A26&lt;$P$25),"–",IF(NOT(ISNUMBER($P$19)),"",IF(E26&lt;=$P$19,"At/under","Over")))</f>
        <v/>
      </c>
      <c r="K26" s="31" t="n"/>
      <c r="L26" s="31" t="n"/>
      <c r="M26" s="30">
        <f>IF(OR(N($D$10)=0,NOT($P$21)),"",IF(A26&lt;$P$25,"Not on benefits yet",IF(A26&gt;=$P$22,"Paid (no limit)",IF(AND($D$11="Yes",L26="Yes"),"Paid (non-service mo.)",IF(R26&lt;=$P$23,"Likely held (est.)","Paid (est.)")))))</f>
        <v/>
      </c>
      <c r="N26" s="32" t="n"/>
      <c r="Q26" s="14">
        <f>IF(AND(A26&gt;=$P$25,A26&lt;$P$22,NOT(AND($D$11="Yes",L26="Yes"))),1,0)</f>
        <v/>
      </c>
      <c r="R26" s="14">
        <f>IF(Q26=1,SUM($Q$25:Q26),0)</f>
        <v/>
      </c>
    </row>
    <row r="27" ht="18" customHeight="1">
      <c r="A27" s="25" t="n">
        <v>3</v>
      </c>
      <c r="B27" s="26" t="inlineStr">
        <is>
          <t>March</t>
        </is>
      </c>
      <c r="C27" s="27" t="n">
        <v>9500</v>
      </c>
      <c r="D27" s="28" t="n"/>
      <c r="E27" s="29">
        <f>SUM(C27:D27)</f>
        <v/>
      </c>
      <c r="F27" s="30">
        <f>IF(A27&lt;$P$22,"Yes","No (FRA+)")</f>
        <v/>
      </c>
      <c r="G27" s="29">
        <f>IF(F27="Yes",E27,0)</f>
        <v/>
      </c>
      <c r="H27" s="29">
        <f>SUM($G$25:G27)</f>
        <v/>
      </c>
      <c r="I27" s="29">
        <f>IF($P$16=3,"–",IF($P$21,MAX(0,$P$18-H27),""))</f>
        <v/>
      </c>
      <c r="J27" s="30">
        <f>IF(OR($P$16=3,F27&lt;&gt;"Yes",A27&lt;$P$25),"–",IF(NOT(ISNUMBER($P$19)),"",IF(E27&lt;=$P$19,"At/under","Over")))</f>
        <v/>
      </c>
      <c r="K27" s="31" t="n"/>
      <c r="L27" s="31" t="n"/>
      <c r="M27" s="30">
        <f>IF(OR(N($D$10)=0,NOT($P$21)),"",IF(A27&lt;$P$25,"Not on benefits yet",IF(A27&gt;=$P$22,"Paid (no limit)",IF(AND($D$11="Yes",L27="Yes"),"Paid (non-service mo.)",IF(R27&lt;=$P$23,"Likely held (est.)","Paid (est.)")))))</f>
        <v/>
      </c>
      <c r="N27" s="32" t="n"/>
      <c r="Q27" s="14">
        <f>IF(AND(A27&gt;=$P$25,A27&lt;$P$22,NOT(AND($D$11="Yes",L27="Yes"))),1,0)</f>
        <v/>
      </c>
      <c r="R27" s="14">
        <f>IF(Q27=1,SUM($Q$25:Q27),0)</f>
        <v/>
      </c>
    </row>
    <row r="28" ht="18" customHeight="1">
      <c r="A28" s="25" t="n">
        <v>4</v>
      </c>
      <c r="B28" s="26" t="inlineStr">
        <is>
          <t>April</t>
        </is>
      </c>
      <c r="C28" s="27" t="n">
        <v>9500</v>
      </c>
      <c r="D28" s="28" t="n"/>
      <c r="E28" s="29">
        <f>SUM(C28:D28)</f>
        <v/>
      </c>
      <c r="F28" s="30">
        <f>IF(A28&lt;$P$22,"Yes","No (FRA+)")</f>
        <v/>
      </c>
      <c r="G28" s="29">
        <f>IF(F28="Yes",E28,0)</f>
        <v/>
      </c>
      <c r="H28" s="29">
        <f>SUM($G$25:G28)</f>
        <v/>
      </c>
      <c r="I28" s="29">
        <f>IF($P$16=3,"–",IF($P$21,MAX(0,$P$18-H28),""))</f>
        <v/>
      </c>
      <c r="J28" s="30">
        <f>IF(OR($P$16=3,F28&lt;&gt;"Yes",A28&lt;$P$25),"–",IF(NOT(ISNUMBER($P$19)),"",IF(E28&lt;=$P$19,"At/under","Over")))</f>
        <v/>
      </c>
      <c r="K28" s="31" t="n"/>
      <c r="L28" s="31" t="n"/>
      <c r="M28" s="30">
        <f>IF(OR(N($D$10)=0,NOT($P$21)),"",IF(A28&lt;$P$25,"Not on benefits yet",IF(A28&gt;=$P$22,"Paid (no limit)",IF(AND($D$11="Yes",L28="Yes"),"Paid (non-service mo.)",IF(R28&lt;=$P$23,"Likely held (est.)","Paid (est.)")))))</f>
        <v/>
      </c>
      <c r="N28" s="32" t="n"/>
      <c r="Q28" s="14">
        <f>IF(AND(A28&gt;=$P$25,A28&lt;$P$22,NOT(AND($D$11="Yes",L28="Yes"))),1,0)</f>
        <v/>
      </c>
      <c r="R28" s="14">
        <f>IF(Q28=1,SUM($Q$25:Q28),0)</f>
        <v/>
      </c>
    </row>
    <row r="29" ht="18" customHeight="1">
      <c r="A29" s="25" t="n">
        <v>5</v>
      </c>
      <c r="B29" s="26" t="inlineStr">
        <is>
          <t>May</t>
        </is>
      </c>
      <c r="C29" s="27" t="n">
        <v>9500</v>
      </c>
      <c r="D29" s="28" t="n"/>
      <c r="E29" s="29">
        <f>SUM(C29:D29)</f>
        <v/>
      </c>
      <c r="F29" s="30">
        <f>IF(A29&lt;$P$22,"Yes","No (FRA+)")</f>
        <v/>
      </c>
      <c r="G29" s="29">
        <f>IF(F29="Yes",E29,0)</f>
        <v/>
      </c>
      <c r="H29" s="29">
        <f>SUM($G$25:G29)</f>
        <v/>
      </c>
      <c r="I29" s="29">
        <f>IF($P$16=3,"–",IF($P$21,MAX(0,$P$18-H29),""))</f>
        <v/>
      </c>
      <c r="J29" s="30">
        <f>IF(OR($P$16=3,F29&lt;&gt;"Yes",A29&lt;$P$25),"–",IF(NOT(ISNUMBER($P$19)),"",IF(E29&lt;=$P$19,"At/under","Over")))</f>
        <v/>
      </c>
      <c r="K29" s="31" t="n"/>
      <c r="L29" s="31" t="n"/>
      <c r="M29" s="30">
        <f>IF(OR(N($D$10)=0,NOT($P$21)),"",IF(A29&lt;$P$25,"Not on benefits yet",IF(A29&gt;=$P$22,"Paid (no limit)",IF(AND($D$11="Yes",L29="Yes"),"Paid (non-service mo.)",IF(R29&lt;=$P$23,"Likely held (est.)","Paid (est.)")))))</f>
        <v/>
      </c>
      <c r="N29" s="32" t="n"/>
      <c r="Q29" s="14">
        <f>IF(AND(A29&gt;=$P$25,A29&lt;$P$22,NOT(AND($D$11="Yes",L29="Yes"))),1,0)</f>
        <v/>
      </c>
      <c r="R29" s="14">
        <f>IF(Q29=1,SUM($Q$25:Q29),0)</f>
        <v/>
      </c>
    </row>
    <row r="30" ht="18" customHeight="1">
      <c r="A30" s="25" t="n">
        <v>6</v>
      </c>
      <c r="B30" s="26" t="inlineStr">
        <is>
          <t>June</t>
        </is>
      </c>
      <c r="C30" s="27" t="n">
        <v>9500</v>
      </c>
      <c r="D30" s="28" t="n"/>
      <c r="E30" s="29">
        <f>SUM(C30:D30)</f>
        <v/>
      </c>
      <c r="F30" s="30">
        <f>IF(A30&lt;$P$22,"Yes","No (FRA+)")</f>
        <v/>
      </c>
      <c r="G30" s="29">
        <f>IF(F30="Yes",E30,0)</f>
        <v/>
      </c>
      <c r="H30" s="29">
        <f>SUM($G$25:G30)</f>
        <v/>
      </c>
      <c r="I30" s="29">
        <f>IF($P$16=3,"–",IF($P$21,MAX(0,$P$18-H30),""))</f>
        <v/>
      </c>
      <c r="J30" s="30">
        <f>IF(OR($P$16=3,F30&lt;&gt;"Yes",A30&lt;$P$25),"–",IF(NOT(ISNUMBER($P$19)),"",IF(E30&lt;=$P$19,"At/under","Over")))</f>
        <v/>
      </c>
      <c r="K30" s="31" t="n"/>
      <c r="L30" s="31" t="n"/>
      <c r="M30" s="30">
        <f>IF(OR(N($D$10)=0,NOT($P$21)),"",IF(A30&lt;$P$25,"Not on benefits yet",IF(A30&gt;=$P$22,"Paid (no limit)",IF(AND($D$11="Yes",L30="Yes"),"Paid (non-service mo.)",IF(R30&lt;=$P$23,"Likely held (est.)","Paid (est.)")))))</f>
        <v/>
      </c>
      <c r="N30" s="32" t="n"/>
      <c r="Q30" s="14">
        <f>IF(AND(A30&gt;=$P$25,A30&lt;$P$22,NOT(AND($D$11="Yes",L30="Yes"))),1,0)</f>
        <v/>
      </c>
      <c r="R30" s="14">
        <f>IF(Q30=1,SUM($Q$25:Q30),0)</f>
        <v/>
      </c>
    </row>
    <row r="31" ht="18" customHeight="1">
      <c r="A31" s="25" t="n">
        <v>7</v>
      </c>
      <c r="B31" s="26" t="inlineStr">
        <is>
          <t>July</t>
        </is>
      </c>
      <c r="C31" s="27" t="n">
        <v>9000</v>
      </c>
      <c r="D31" s="28" t="n"/>
      <c r="E31" s="29">
        <f>SUM(C31:D31)</f>
        <v/>
      </c>
      <c r="F31" s="30">
        <f>IF(A31&lt;$P$22,"Yes","No (FRA+)")</f>
        <v/>
      </c>
      <c r="G31" s="29">
        <f>IF(F31="Yes",E31,0)</f>
        <v/>
      </c>
      <c r="H31" s="29">
        <f>SUM($G$25:G31)</f>
        <v/>
      </c>
      <c r="I31" s="29">
        <f>IF($P$16=3,"–",IF($P$21,MAX(0,$P$18-H31),""))</f>
        <v/>
      </c>
      <c r="J31" s="30">
        <f>IF(OR($P$16=3,F31&lt;&gt;"Yes",A31&lt;$P$25),"–",IF(NOT(ISNUMBER($P$19)),"",IF(E31&lt;=$P$19,"At/under","Over")))</f>
        <v/>
      </c>
      <c r="K31" s="31" t="n"/>
      <c r="L31" s="31" t="n"/>
      <c r="M31" s="30">
        <f>IF(OR(N($D$10)=0,NOT($P$21)),"",IF(A31&lt;$P$25,"Not on benefits yet",IF(A31&gt;=$P$22,"Paid (no limit)",IF(AND($D$11="Yes",L31="Yes"),"Paid (non-service mo.)",IF(R31&lt;=$P$23,"Likely held (est.)","Paid (est.)")))))</f>
        <v/>
      </c>
      <c r="N31" s="32" t="n"/>
      <c r="Q31" s="14">
        <f>IF(AND(A31&gt;=$P$25,A31&lt;$P$22,NOT(AND($D$11="Yes",L31="Yes"))),1,0)</f>
        <v/>
      </c>
      <c r="R31" s="14">
        <f>IF(Q31=1,SUM($Q$25:Q31),0)</f>
        <v/>
      </c>
    </row>
    <row r="32" ht="18" customHeight="1">
      <c r="A32" s="25" t="n">
        <v>8</v>
      </c>
      <c r="B32" s="26" t="inlineStr">
        <is>
          <t>August</t>
        </is>
      </c>
      <c r="C32" s="27" t="n">
        <v>1200</v>
      </c>
      <c r="D32" s="28" t="n"/>
      <c r="E32" s="29">
        <f>SUM(C32:D32)</f>
        <v/>
      </c>
      <c r="F32" s="30">
        <f>IF(A32&lt;$P$22,"Yes","No (FRA+)")</f>
        <v/>
      </c>
      <c r="G32" s="29">
        <f>IF(F32="Yes",E32,0)</f>
        <v/>
      </c>
      <c r="H32" s="29">
        <f>SUM($G$25:G32)</f>
        <v/>
      </c>
      <c r="I32" s="29">
        <f>IF($P$16=3,"–",IF($P$21,MAX(0,$P$18-H32),""))</f>
        <v/>
      </c>
      <c r="J32" s="30">
        <f>IF(OR($P$16=3,F32&lt;&gt;"Yes",A32&lt;$P$25),"–",IF(NOT(ISNUMBER($P$19)),"",IF(E32&lt;=$P$19,"At/under","Over")))</f>
        <v/>
      </c>
      <c r="K32" s="31" t="n"/>
      <c r="L32" s="31" t="n"/>
      <c r="M32" s="30">
        <f>IF(OR(N($D$10)=0,NOT($P$21)),"",IF(A32&lt;$P$25,"Not on benefits yet",IF(A32&gt;=$P$22,"Paid (no limit)",IF(AND($D$11="Yes",L32="Yes"),"Paid (non-service mo.)",IF(R32&lt;=$P$23,"Likely held (est.)","Paid (est.)")))))</f>
        <v/>
      </c>
      <c r="N32" s="32" t="n"/>
      <c r="Q32" s="14">
        <f>IF(AND(A32&gt;=$P$25,A32&lt;$P$22,NOT(AND($D$11="Yes",L32="Yes"))),1,0)</f>
        <v/>
      </c>
      <c r="R32" s="14">
        <f>IF(Q32=1,SUM($Q$25:Q32),0)</f>
        <v/>
      </c>
    </row>
    <row r="33" ht="18" customHeight="1">
      <c r="A33" s="25" t="n">
        <v>9</v>
      </c>
      <c r="B33" s="26" t="inlineStr">
        <is>
          <t>September</t>
        </is>
      </c>
      <c r="C33" s="27" t="n">
        <v>1200</v>
      </c>
      <c r="D33" s="28" t="n"/>
      <c r="E33" s="29">
        <f>SUM(C33:D33)</f>
        <v/>
      </c>
      <c r="F33" s="30">
        <f>IF(A33&lt;$P$22,"Yes","No (FRA+)")</f>
        <v/>
      </c>
      <c r="G33" s="29">
        <f>IF(F33="Yes",E33,0)</f>
        <v/>
      </c>
      <c r="H33" s="29">
        <f>SUM($G$25:G33)</f>
        <v/>
      </c>
      <c r="I33" s="29">
        <f>IF($P$16=3,"–",IF($P$21,MAX(0,$P$18-H33),""))</f>
        <v/>
      </c>
      <c r="J33" s="30">
        <f>IF(OR($P$16=3,F33&lt;&gt;"Yes",A33&lt;$P$25),"–",IF(NOT(ISNUMBER($P$19)),"",IF(E33&lt;=$P$19,"At/under","Over")))</f>
        <v/>
      </c>
      <c r="K33" s="31" t="n"/>
      <c r="L33" s="31" t="n"/>
      <c r="M33" s="30">
        <f>IF(OR(N($D$10)=0,NOT($P$21)),"",IF(A33&lt;$P$25,"Not on benefits yet",IF(A33&gt;=$P$22,"Paid (no limit)",IF(AND($D$11="Yes",L33="Yes"),"Paid (non-service mo.)",IF(R33&lt;=$P$23,"Likely held (est.)","Paid (est.)")))))</f>
        <v/>
      </c>
      <c r="N33" s="32" t="n"/>
      <c r="Q33" s="14">
        <f>IF(AND(A33&gt;=$P$25,A33&lt;$P$22,NOT(AND($D$11="Yes",L33="Yes"))),1,0)</f>
        <v/>
      </c>
      <c r="R33" s="14">
        <f>IF(Q33=1,SUM($Q$25:Q33),0)</f>
        <v/>
      </c>
    </row>
    <row r="34" ht="18" customHeight="1">
      <c r="A34" s="25" t="n">
        <v>10</v>
      </c>
      <c r="B34" s="26" t="inlineStr">
        <is>
          <t>October</t>
        </is>
      </c>
      <c r="C34" s="27" t="n">
        <v>1200</v>
      </c>
      <c r="D34" s="28" t="n"/>
      <c r="E34" s="29">
        <f>SUM(C34:D34)</f>
        <v/>
      </c>
      <c r="F34" s="30">
        <f>IF(A34&lt;$P$22,"Yes","No (FRA+)")</f>
        <v/>
      </c>
      <c r="G34" s="29">
        <f>IF(F34="Yes",E34,0)</f>
        <v/>
      </c>
      <c r="H34" s="29">
        <f>SUM($G$25:G34)</f>
        <v/>
      </c>
      <c r="I34" s="29">
        <f>IF($P$16=3,"–",IF($P$21,MAX(0,$P$18-H34),""))</f>
        <v/>
      </c>
      <c r="J34" s="30">
        <f>IF(OR($P$16=3,F34&lt;&gt;"Yes",A34&lt;$P$25),"–",IF(NOT(ISNUMBER($P$19)),"",IF(E34&lt;=$P$19,"At/under","Over")))</f>
        <v/>
      </c>
      <c r="K34" s="31" t="n"/>
      <c r="L34" s="31" t="n"/>
      <c r="M34" s="30">
        <f>IF(OR(N($D$10)=0,NOT($P$21)),"",IF(A34&lt;$P$25,"Not on benefits yet",IF(A34&gt;=$P$22,"Paid (no limit)",IF(AND($D$11="Yes",L34="Yes"),"Paid (non-service mo.)",IF(R34&lt;=$P$23,"Likely held (est.)","Paid (est.)")))))</f>
        <v/>
      </c>
      <c r="N34" s="32" t="n"/>
      <c r="Q34" s="14">
        <f>IF(AND(A34&gt;=$P$25,A34&lt;$P$22,NOT(AND($D$11="Yes",L34="Yes"))),1,0)</f>
        <v/>
      </c>
      <c r="R34" s="14">
        <f>IF(Q34=1,SUM($Q$25:Q34),0)</f>
        <v/>
      </c>
    </row>
    <row r="35" ht="18" customHeight="1">
      <c r="A35" s="25" t="n">
        <v>11</v>
      </c>
      <c r="B35" s="26" t="inlineStr">
        <is>
          <t>November</t>
        </is>
      </c>
      <c r="C35" s="27" t="n">
        <v>1200</v>
      </c>
      <c r="D35" s="28" t="n"/>
      <c r="E35" s="29">
        <f>SUM(C35:D35)</f>
        <v/>
      </c>
      <c r="F35" s="30">
        <f>IF(A35&lt;$P$22,"Yes","No (FRA+)")</f>
        <v/>
      </c>
      <c r="G35" s="29">
        <f>IF(F35="Yes",E35,0)</f>
        <v/>
      </c>
      <c r="H35" s="29">
        <f>SUM($G$25:G35)</f>
        <v/>
      </c>
      <c r="I35" s="29">
        <f>IF($P$16=3,"–",IF($P$21,MAX(0,$P$18-H35),""))</f>
        <v/>
      </c>
      <c r="J35" s="30">
        <f>IF(OR($P$16=3,F35&lt;&gt;"Yes",A35&lt;$P$25),"–",IF(NOT(ISNUMBER($P$19)),"",IF(E35&lt;=$P$19,"At/under","Over")))</f>
        <v/>
      </c>
      <c r="K35" s="31" t="n"/>
      <c r="L35" s="31" t="n"/>
      <c r="M35" s="30">
        <f>IF(OR(N($D$10)=0,NOT($P$21)),"",IF(A35&lt;$P$25,"Not on benefits yet",IF(A35&gt;=$P$22,"Paid (no limit)",IF(AND($D$11="Yes",L35="Yes"),"Paid (non-service mo.)",IF(R35&lt;=$P$23,"Likely held (est.)","Paid (est.)")))))</f>
        <v/>
      </c>
      <c r="N35" s="32" t="n"/>
      <c r="Q35" s="14">
        <f>IF(AND(A35&gt;=$P$25,A35&lt;$P$22,NOT(AND($D$11="Yes",L35="Yes"))),1,0)</f>
        <v/>
      </c>
      <c r="R35" s="14">
        <f>IF(Q35=1,SUM($Q$25:Q35),0)</f>
        <v/>
      </c>
    </row>
    <row r="36" ht="18" customHeight="1">
      <c r="A36" s="25" t="n">
        <v>12</v>
      </c>
      <c r="B36" s="26" t="inlineStr">
        <is>
          <t>December</t>
        </is>
      </c>
      <c r="C36" s="27" t="n">
        <v>1200</v>
      </c>
      <c r="D36" s="28" t="n"/>
      <c r="E36" s="29">
        <f>SUM(C36:D36)</f>
        <v/>
      </c>
      <c r="F36" s="30">
        <f>IF(A36&lt;$P$22,"Yes","No (FRA+)")</f>
        <v/>
      </c>
      <c r="G36" s="29">
        <f>IF(F36="Yes",E36,0)</f>
        <v/>
      </c>
      <c r="H36" s="29">
        <f>SUM($G$25:G36)</f>
        <v/>
      </c>
      <c r="I36" s="29">
        <f>IF($P$16=3,"–",IF($P$21,MAX(0,$P$18-H36),""))</f>
        <v/>
      </c>
      <c r="J36" s="30">
        <f>IF(OR($P$16=3,F36&lt;&gt;"Yes",A36&lt;$P$25),"–",IF(NOT(ISNUMBER($P$19)),"",IF(E36&lt;=$P$19,"At/under","Over")))</f>
        <v/>
      </c>
      <c r="K36" s="31" t="n"/>
      <c r="L36" s="31" t="n"/>
      <c r="M36" s="30">
        <f>IF(OR(N($D$10)=0,NOT($P$21)),"",IF(A36&lt;$P$25,"Not on benefits yet",IF(A36&gt;=$P$22,"Paid (no limit)",IF(AND($D$11="Yes",L36="Yes"),"Paid (non-service mo.)",IF(R36&lt;=$P$23,"Likely held (est.)","Paid (est.)")))))</f>
        <v/>
      </c>
      <c r="N36" s="32" t="n"/>
      <c r="Q36" s="14">
        <f>IF(AND(A36&gt;=$P$25,A36&lt;$P$22,NOT(AND($D$11="Yes",L36="Yes"))),1,0)</f>
        <v/>
      </c>
      <c r="R36" s="14">
        <f>IF(Q36=1,SUM($Q$25:Q36),0)</f>
        <v/>
      </c>
    </row>
    <row r="37">
      <c r="A37" s="33" t="n"/>
      <c r="B37" s="34" t="inlineStr">
        <is>
          <t>Year total</t>
        </is>
      </c>
      <c r="C37" s="35">
        <f>SUM(C25:C36)</f>
        <v/>
      </c>
      <c r="D37" s="35">
        <f>SUM(D25:D36)</f>
        <v/>
      </c>
      <c r="E37" s="35">
        <f>SUM(E25:E36)</f>
        <v/>
      </c>
      <c r="F37" s="33" t="n"/>
      <c r="G37" s="35">
        <f>SUM(G25:G36)</f>
        <v/>
      </c>
      <c r="H37" s="35">
        <f>G37</f>
        <v/>
      </c>
      <c r="I37" s="33" t="n"/>
      <c r="J37" s="33" t="n"/>
      <c r="K37" s="33" t="n"/>
      <c r="L37" s="33" t="n"/>
      <c r="M37" s="33" t="n"/>
      <c r="N37" s="33" t="n"/>
    </row>
    <row r="39" ht="22" customHeight="1">
      <c r="B39" s="3" t="inlineStr">
        <is>
          <t>4 · Estimated withholding</t>
        </is>
      </c>
    </row>
    <row r="40" ht="20" customHeight="1">
      <c r="D40" s="36" t="inlineStr">
        <is>
          <t>So far (from your log)</t>
        </is>
      </c>
      <c r="F40" s="36" t="inlineStr">
        <is>
          <t>Full-year estimate</t>
        </is>
      </c>
      <c r="H40" s="37" t="inlineStr">
        <is>
          <t>What it means</t>
        </is>
      </c>
    </row>
    <row r="41" ht="30" customHeight="1">
      <c r="B41" s="10" t="inlineStr">
        <is>
          <t>Earnings counted toward the test</t>
        </is>
      </c>
      <c r="D41" s="38">
        <f>G37</f>
        <v/>
      </c>
      <c r="E41" s="12" t="n"/>
      <c r="F41" s="39" t="n">
        <v>66000</v>
      </c>
      <c r="G41" s="12" t="n"/>
      <c r="H41" s="13" t="inlineStr">
        <is>
          <t>Full-year column (optional, yellow): type your estimate for the whole year, the same number you gave SSA. In the year you reach FRA, include only earnings before your FRA month.</t>
        </is>
      </c>
    </row>
    <row r="42" ht="30" customHeight="1">
      <c r="B42" s="10" t="inlineStr">
        <is>
          <t>Annual limit</t>
        </is>
      </c>
      <c r="D42" s="38">
        <f>IF($P$16=3,"No limit",IF($P$21,$P$18,"Missing"))</f>
        <v/>
      </c>
      <c r="E42" s="12" t="n"/>
      <c r="F42" s="38">
        <f>IF(F41="","",IF($P$16=3,"No limit",IF($P$21,$P$18,"Missing")))</f>
        <v/>
      </c>
      <c r="G42" s="12" t="n"/>
      <c r="H42" s="13" t="inlineStr">
        <is>
          <t>The 2026 limit that applies to your status (section 2).</t>
        </is>
      </c>
    </row>
    <row r="43" ht="30" customHeight="1">
      <c r="B43" s="10" t="inlineStr">
        <is>
          <t>Earnings over the limit</t>
        </is>
      </c>
      <c r="D43" s="38">
        <f>IF($P$16=3,0,IF($P$21,MAX(0,D41-$P$18),""))</f>
        <v/>
      </c>
      <c r="E43" s="12" t="n"/>
      <c r="F43" s="38">
        <f>IF(F41="","",IF($P$16=3,0,IF($P$21,MAX(0,F41-$P$18),"")))</f>
        <v/>
      </c>
      <c r="G43" s="12" t="n"/>
      <c r="H43" s="13" t="inlineStr">
        <is>
          <t>Excess earnings. Zero means you're at or under the limit.</t>
        </is>
      </c>
    </row>
    <row r="44" ht="30" customHeight="1">
      <c r="B44" s="10" t="inlineStr">
        <is>
          <t>Excess ÷ rate (cents dropped)</t>
        </is>
      </c>
      <c r="D44" s="38">
        <f>IF(D43="","",ROUNDDOWN(D43/$P$20,0))</f>
        <v/>
      </c>
      <c r="E44" s="12" t="n"/>
      <c r="F44" s="38">
        <f>IF(F43="","",ROUNDDOWN(F43/$P$20,0))</f>
        <v/>
      </c>
      <c r="G44" s="12" t="n"/>
      <c r="H44" s="13" t="inlineStr">
        <is>
          <t>$1 for every $2 over (under FRA all year), or $1 for every $3 over (year you reach FRA).</t>
        </is>
      </c>
    </row>
    <row r="45" ht="30" customHeight="1">
      <c r="B45" s="10" t="inlineStr">
        <is>
          <t>Benefits SSA could hold back</t>
        </is>
      </c>
      <c r="D45" s="38">
        <f>N($D$10)*SUM($Q$25:$Q$36)</f>
        <v/>
      </c>
      <c r="E45" s="12" t="n"/>
      <c r="F45" s="38">
        <f>IF(F41="","",N($D$10)*SUM($Q$25:$Q$36))</f>
        <v/>
      </c>
      <c r="G45" s="12" t="n"/>
      <c r="H45" s="13" t="inlineStr">
        <is>
          <t>Your monthly benefit × months on benefits before your FRA month (minus any grace-year non-service months). SSA can't hold back more than this.</t>
        </is>
      </c>
    </row>
    <row r="46" ht="30" customHeight="1">
      <c r="B46" s="40" t="inlineStr">
        <is>
          <t>ESTIMATED AMOUNT SSA WOULD WITHHOLD</t>
        </is>
      </c>
      <c r="D46" s="41">
        <f>IF(D44="","",MIN(D44,D45))</f>
        <v/>
      </c>
      <c r="E46" s="12" t="n"/>
      <c r="F46" s="41">
        <f>IF(F44="","",MIN(F44,F45))</f>
        <v/>
      </c>
      <c r="G46" s="12" t="n"/>
      <c r="H46" s="13" t="inlineStr">
        <is>
          <t>The smaller of the two rows above. An estimate for planning, not an SSA determination.</t>
        </is>
      </c>
    </row>
    <row r="47" ht="30" customHeight="1">
      <c r="B47" s="10" t="inlineStr">
        <is>
          <t>Whole checks likely held</t>
        </is>
      </c>
      <c r="D47" s="42">
        <f>IF(D46="","",IF(N($D$10)&gt;0,ROUNDUP(D46/$D$10,0),0))</f>
        <v/>
      </c>
      <c r="E47" s="12" t="n"/>
      <c r="F47" s="42">
        <f>IF(F46="","",IF(N($D$10)&gt;0,ROUNDUP(F46/$D$10,0),0))</f>
        <v/>
      </c>
      <c r="G47" s="12" t="n"/>
      <c r="H47" s="13" t="inlineStr">
        <is>
          <t>SSA usually holds back entire monthly checks, starting with the first benefit month of the year. Column M shows which months (uses the full-year estimate if you entered one).</t>
        </is>
      </c>
    </row>
    <row r="48" ht="30" customHeight="1">
      <c r="B48" s="10" t="inlineStr">
        <is>
          <t>Held beyond the amount owed</t>
        </is>
      </c>
      <c r="D48" s="38">
        <f>IF(D46="","",D47*N($D$10)-D46)</f>
        <v/>
      </c>
      <c r="E48" s="12" t="n"/>
      <c r="F48" s="38">
        <f>IF(F46="","",F47*N($D$10)-F46)</f>
        <v/>
      </c>
      <c r="G48" s="12" t="n"/>
      <c r="H48" s="13" t="inlineStr">
        <is>
          <t>Extra withheld by holding whole checks. SSA generally pays this back after the year ends (SSA's example: repaid the next year).</t>
        </is>
      </c>
    </row>
    <row r="49" ht="30" customHeight="1">
      <c r="B49" s="10" t="inlineStr">
        <is>
          <t>Estimated benefits you keep this year</t>
        </is>
      </c>
      <c r="D49" s="38">
        <f>IF(D46="","",N($D$10)*$P$24-D46)</f>
        <v/>
      </c>
      <c r="E49" s="12" t="n"/>
      <c r="F49" s="38">
        <f>IF(F46="","",N($D$10)*$P$24-F46)</f>
        <v/>
      </c>
      <c r="G49" s="12" t="n"/>
      <c r="H49" s="13" t="inlineStr">
        <is>
          <t>Benefit × months on benefits this year, minus the estimated withholding (after any repayment). Withheld months are credited back when you reach FRA.</t>
        </is>
      </c>
    </row>
    <row r="51" ht="22" customHeight="1">
      <c r="B51" s="3" t="inlineStr">
        <is>
          <t>5 · Reminders</t>
        </is>
      </c>
    </row>
    <row r="52" ht="28" customHeight="1">
      <c r="A52" s="43" t="inlineStr">
        <is>
          <t>•</t>
        </is>
      </c>
      <c r="B52" s="44" t="inlineStr">
        <is>
          <t>Annual report: if you were under FRA, got benefits, and earned over the annual limit, SSA requires a report of your earnings, typically due by April 15 of the following year (April 15, 2027 for 2026). SSA may use your W-2 and self-employment tax return as that report. Contact SSA if its information is wrong or incomplete.</t>
        </is>
      </c>
    </row>
    <row r="53" ht="28" customHeight="1">
      <c r="A53" s="43" t="inlineStr">
        <is>
          <t>•</t>
        </is>
      </c>
      <c r="B53" s="44" t="inlineStr">
        <is>
          <t>Estimate changed? Tell SSA right away (ssa.gov, my Social Security, or 1-800-772-1213), then note the date and new estimate on the SSA Log tab.</t>
        </is>
      </c>
    </row>
    <row r="54" ht="28" customHeight="1">
      <c r="A54" s="43" t="inlineStr">
        <is>
          <t>•</t>
        </is>
      </c>
      <c r="B54" s="44" t="inlineStr">
        <is>
          <t>Withheld benefits are not lost. At full retirement age SSA recalculates your benefit to credit months withheld (exceptions apply to some spouses and survivors caring for children).</t>
        </is>
      </c>
    </row>
    <row r="55" ht="28" customHeight="1">
      <c r="A55" s="43" t="inlineStr">
        <is>
          <t>•</t>
        </is>
      </c>
      <c r="B55" s="44" t="inlineStr">
        <is>
          <t>Not covered: disability benefits (SSDI/SSI), work outside the U.S., and family members' own earnings. See SSA's How Work Affects Your Benefits (Pub. 05-10069).</t>
        </is>
      </c>
    </row>
    <row r="57" ht="22" customHeight="1">
      <c r="B57" s="3" t="inlineStr">
        <is>
          <t>Sources (ssa.gov)</t>
        </is>
      </c>
    </row>
    <row r="58">
      <c r="B58" s="8" t="inlineStr">
        <is>
          <t>SSA: Exempt Amounts Under the Earnings Test: https://www.ssa.gov/oact/cola/rtea.html</t>
        </is>
      </c>
    </row>
    <row r="59">
      <c r="B59" s="8" t="inlineStr">
        <is>
          <t>SSA: Receiving Benefits While Working: https://www.ssa.gov/benefits/retirement/planner/whileworking.html</t>
        </is>
      </c>
    </row>
    <row r="60">
      <c r="B60" s="8" t="inlineStr">
        <is>
          <t>SSA Pub. 05-10069: How Work Affects Your Benefits: https://www.ssa.gov/pubs/EN-05-10069.pdf</t>
        </is>
      </c>
    </row>
    <row r="61">
      <c r="B61" s="8" t="inlineStr">
        <is>
          <t>SSA: 2026 COLA Fact Sheet: https://www.ssa.gov/news/en/cola/factsheets/2026.html</t>
        </is>
      </c>
    </row>
    <row r="62">
      <c r="B62" s="8" t="inlineStr">
        <is>
          <t>SSA: Normal Retirement Age by birth year: https://www.ssa.gov/oact/progdata/nra.html</t>
        </is>
      </c>
    </row>
    <row r="63">
      <c r="B63" s="8" t="inlineStr">
        <is>
          <t>SSA: Annual report of earnings (20 CFR 404.452): https://www.ssa.gov/OP_Home/cfr20/404/404-0452.htm</t>
        </is>
      </c>
    </row>
    <row r="64">
      <c r="B64" s="8" t="inlineStr">
        <is>
          <t>SSA POMS RS 02510.015: Annual Report of Earnings: https://secure.ssa.gov/POMS.NSF/lnx/0302510015</t>
        </is>
      </c>
    </row>
    <row r="66" ht="40" customHeight="1">
      <c r="B66" s="9" t="inlineStr">
        <is>
          <t>RetireTally is not affiliated with, endorsed by, or connected to the Social Security Administration (SSA) or any government agency. This tracker is for general information and record-keeping only. It is not financial, legal, tax, or benefits advice. Results are estimates; SSA alone decides your benefits. Verify with SSA at ssa.gov, your my Social Security account, or 1-800-772-1213.</t>
        </is>
      </c>
    </row>
  </sheetData>
  <mergeCells count="101">
    <mergeCell ref="D11:F11"/>
    <mergeCell ref="D45:E45"/>
    <mergeCell ref="B12:C12"/>
    <mergeCell ref="G19:N19"/>
    <mergeCell ref="D9:F9"/>
    <mergeCell ref="H43:N43"/>
    <mergeCell ref="G6:N6"/>
    <mergeCell ref="D48:E48"/>
    <mergeCell ref="H41:N41"/>
    <mergeCell ref="B22:N22"/>
    <mergeCell ref="B59:N59"/>
    <mergeCell ref="B39:N39"/>
    <mergeCell ref="B49:C49"/>
    <mergeCell ref="H49:N49"/>
    <mergeCell ref="F43:G43"/>
    <mergeCell ref="B14:N14"/>
    <mergeCell ref="B23:N23"/>
    <mergeCell ref="B41:C41"/>
    <mergeCell ref="B16:C16"/>
    <mergeCell ref="D17:F17"/>
    <mergeCell ref="B64:N64"/>
    <mergeCell ref="B18:C18"/>
    <mergeCell ref="H48:N48"/>
    <mergeCell ref="B51:N51"/>
    <mergeCell ref="A1:N1"/>
    <mergeCell ref="G8:N8"/>
    <mergeCell ref="G17:N17"/>
    <mergeCell ref="B63:N63"/>
    <mergeCell ref="B11:C11"/>
    <mergeCell ref="F45:G45"/>
    <mergeCell ref="G10:N10"/>
    <mergeCell ref="F42:G42"/>
    <mergeCell ref="D47:E47"/>
    <mergeCell ref="B66:N66"/>
    <mergeCell ref="F47:G47"/>
    <mergeCell ref="D5:F5"/>
    <mergeCell ref="H40:N40"/>
    <mergeCell ref="F46:G46"/>
    <mergeCell ref="G5:N5"/>
    <mergeCell ref="B6:C6"/>
    <mergeCell ref="G20:N20"/>
    <mergeCell ref="B15:C15"/>
    <mergeCell ref="F48:G48"/>
    <mergeCell ref="B61:N61"/>
    <mergeCell ref="B7:C7"/>
    <mergeCell ref="D7:F7"/>
    <mergeCell ref="B55:N55"/>
    <mergeCell ref="H42:N42"/>
    <mergeCell ref="D16:F16"/>
    <mergeCell ref="B43:C43"/>
    <mergeCell ref="G7:N7"/>
    <mergeCell ref="D49:E49"/>
    <mergeCell ref="B42:C42"/>
    <mergeCell ref="D18:F18"/>
    <mergeCell ref="B17:C17"/>
    <mergeCell ref="D8:F8"/>
    <mergeCell ref="G18:N18"/>
    <mergeCell ref="B44:C44"/>
    <mergeCell ref="H44:N44"/>
    <mergeCell ref="B19:C19"/>
    <mergeCell ref="A2:N2"/>
    <mergeCell ref="B58:N58"/>
    <mergeCell ref="B52:N52"/>
    <mergeCell ref="B9:C9"/>
    <mergeCell ref="H46:N46"/>
    <mergeCell ref="D20:F20"/>
    <mergeCell ref="D12:N12"/>
    <mergeCell ref="B60:N60"/>
    <mergeCell ref="B57:N57"/>
    <mergeCell ref="B5:C5"/>
    <mergeCell ref="B20:C20"/>
    <mergeCell ref="B45:C45"/>
    <mergeCell ref="F49:G49"/>
    <mergeCell ref="H45:N45"/>
    <mergeCell ref="B53:N53"/>
    <mergeCell ref="D6:F6"/>
    <mergeCell ref="G9:N9"/>
    <mergeCell ref="B47:C47"/>
    <mergeCell ref="H47:N47"/>
    <mergeCell ref="G11:N11"/>
    <mergeCell ref="B46:C46"/>
    <mergeCell ref="D46:E46"/>
    <mergeCell ref="D40:E40"/>
    <mergeCell ref="F40:G40"/>
    <mergeCell ref="B48:C48"/>
    <mergeCell ref="B4:N4"/>
    <mergeCell ref="B62:N62"/>
    <mergeCell ref="D41:E41"/>
    <mergeCell ref="B8:C8"/>
    <mergeCell ref="D15:F15"/>
    <mergeCell ref="F41:G41"/>
    <mergeCell ref="B54:N54"/>
    <mergeCell ref="D43:E43"/>
    <mergeCell ref="G15:N15"/>
    <mergeCell ref="B10:C10"/>
    <mergeCell ref="D10:F10"/>
    <mergeCell ref="D19:F19"/>
    <mergeCell ref="D42:E42"/>
    <mergeCell ref="G16:N16"/>
    <mergeCell ref="D44:E44"/>
    <mergeCell ref="F44:G44"/>
  </mergeCells>
  <conditionalFormatting sqref="H25:H36">
    <cfRule type="expression" priority="1" dxfId="0">
      <formula>AND($P$21,$P$16&lt;&gt;3,H25&gt;$P$18)</formula>
    </cfRule>
  </conditionalFormatting>
  <conditionalFormatting sqref="J25:J36">
    <cfRule type="expression" priority="2" dxfId="1">
      <formula>J25="Over"</formula>
    </cfRule>
  </conditionalFormatting>
  <conditionalFormatting sqref="L25:L36">
    <cfRule type="expression" priority="3" dxfId="1">
      <formula>AND(L25="Yes",J25="Over")</formula>
    </cfRule>
  </conditionalFormatting>
  <conditionalFormatting sqref="M25:M36">
    <cfRule type="expression" priority="4" dxfId="2">
      <formula>LEFT(M25,6)="Likely"</formula>
    </cfRule>
  </conditionalFormatting>
  <dataValidations count="6">
    <dataValidation sqref="D5" showDropDown="0" showInputMessage="0" showErrorMessage="0" allowBlank="0" type="list">
      <formula1>=Limits!$A$6:$A$10</formula1>
    </dataValidation>
    <dataValidation sqref="D7 D9" showDropDown="0" showInputMessage="0" showErrorMessage="1" allowBlank="1" error="Enter a month number from 1 to 12" type="whole" operator="between">
      <formula1>1</formula1>
      <formula2>12</formula2>
    </dataValidation>
    <dataValidation sqref="D11" showDropDown="0" showInputMessage="0" showErrorMessage="0" allowBlank="1" type="list">
      <formula1>"Yes,No"</formula1>
    </dataValidation>
    <dataValidation sqref="L25:L36" showDropDown="0" showInputMessage="0" showErrorMessage="0" allowBlank="1" type="list">
      <formula1>"Yes,No"</formula1>
    </dataValidation>
    <dataValidation sqref="C25:C36 D10 F41" showDropDown="0" showInputMessage="0" showErrorMessage="1" allowBlank="1" error="Enter a dollar amount (no $ sign needed)" type="decimal" operator="greaterThanOrEqual">
      <formula1>0</formula1>
    </dataValidation>
    <dataValidation sqref="D25:D36" showDropDown="0" showInputMessage="0" showErrorMessage="1" allowBlank="1" error="Enter a dollar amount" type="decimal"/>
  </dataValidations>
  <hyperlinks>
    <hyperlink xmlns:r="http://schemas.openxmlformats.org/officeDocument/2006/relationships" ref="B58" r:id="rId1"/>
    <hyperlink xmlns:r="http://schemas.openxmlformats.org/officeDocument/2006/relationships" ref="B59" r:id="rId2"/>
    <hyperlink xmlns:r="http://schemas.openxmlformats.org/officeDocument/2006/relationships" ref="B60" r:id="rId3"/>
    <hyperlink xmlns:r="http://schemas.openxmlformats.org/officeDocument/2006/relationships" ref="B61" r:id="rId4"/>
    <hyperlink xmlns:r="http://schemas.openxmlformats.org/officeDocument/2006/relationships" ref="B62" r:id="rId5"/>
    <hyperlink xmlns:r="http://schemas.openxmlformats.org/officeDocument/2006/relationships" ref="B63" r:id="rId6"/>
    <hyperlink xmlns:r="http://schemas.openxmlformats.org/officeDocument/2006/relationships" ref="B64" r:id="rId7"/>
  </hyperlinks>
  <pageMargins left="0.4" right="0.4" top="0.5" bottom="0.5" header="0.5" footer="0.5"/>
  <pageSetup orientation="landscape" paperSize="1" fitToHeight="0" fitToWidth="1"/>
  <headerFooter>
    <oddHeader/>
    <oddFooter>&amp;LRetireTally · Not affiliated with SSA · Information only&amp;RPage &amp;P of &amp;N</oddFooter>
    <evenHeader/>
    <evenFooter/>
    <firstHeader/>
    <firstFooter/>
  </headerFooter>
  <rowBreaks count="2" manualBreakCount="2">
    <brk id="21" min="0" max="16383" man="1"/>
    <brk id="50" min="0" max="16383" man="1"/>
  </rowBreaks>
</worksheet>
</file>

<file path=xl/worksheets/sheet7.xml><?xml version="1.0" encoding="utf-8"?>
<worksheet xmlns="http://schemas.openxmlformats.org/spreadsheetml/2006/main">
  <sheetPr>
    <tabColor rgb="009CA3AF"/>
    <outlinePr summaryBelow="1" summaryRight="1"/>
    <pageSetUpPr fitToPage="1"/>
  </sheetPr>
  <dimension ref="A1:R66"/>
  <sheetViews>
    <sheetView showGridLines="0" workbookViewId="0">
      <selection activeCell="A1" sqref="A1"/>
    </sheetView>
  </sheetViews>
  <sheetFormatPr baseColWidth="8" defaultRowHeight="15"/>
  <cols>
    <col width="4" customWidth="1" min="1" max="1"/>
    <col width="13" customWidth="1" min="2" max="2"/>
    <col width="14" customWidth="1" min="3" max="3"/>
    <col width="14" customWidth="1" min="4" max="4"/>
    <col width="13" customWidth="1" min="5" max="5"/>
    <col width="12" customWidth="1" min="6" max="6"/>
    <col width="13" customWidth="1" min="7" max="7"/>
    <col width="13" customWidth="1" min="8" max="8"/>
    <col width="13" customWidth="1" min="9" max="9"/>
    <col width="11" customWidth="1" min="10" max="10"/>
    <col width="10" customWidth="1" min="11" max="11"/>
    <col width="13" customWidth="1" min="12" max="12"/>
    <col width="17" customWidth="1" min="13" max="13"/>
    <col width="28" customWidth="1" min="14" max="14"/>
    <col width="2" customWidth="1" min="15" max="15"/>
    <col hidden="1" width="12" customWidth="1" min="16" max="16"/>
    <col hidden="1" width="6" customWidth="1" min="17" max="17"/>
    <col hidden="1" width="6" customWidth="1" min="18" max="18"/>
  </cols>
  <sheetData>
    <row r="1" ht="34" customHeight="1">
      <c r="A1" s="1">
        <f>"RetireTally · WORKED EXAMPLE: First-year rule · "&amp;$D$5</f>
        <v/>
      </c>
    </row>
    <row r="2" ht="44" customHeight="1">
      <c r="A2" s="2" t="inlineStr">
        <is>
          <t>WORKED EXAMPLE (SSA's special first-year rule example, Pub. 05-10069): retires at 62 on Oct 30, 2026, earned $45,000 through October, then $500/month in Nov–Dec. Gets the November and December payments because monthly earnings are at or under $2,040. The $1,000 benefit is illustrative (SSA's example doesn't state one).</t>
        </is>
      </c>
    </row>
    <row r="4" ht="22" customHeight="1">
      <c r="B4" s="3" t="inlineStr">
        <is>
          <t>1 · Your profile</t>
        </is>
      </c>
    </row>
    <row r="5" ht="26" customHeight="1">
      <c r="B5" s="10" t="inlineStr">
        <is>
          <t>Tracking year</t>
        </is>
      </c>
      <c r="D5" s="11" t="n">
        <v>2026</v>
      </c>
      <c r="E5" s="12" t="n"/>
      <c r="F5" s="12" t="n"/>
      <c r="G5" s="13" t="inlineStr">
        <is>
          <t>Pick from the list. 2027 works once you paste SSA's 2027 limits on the Limits tab.</t>
        </is>
      </c>
      <c r="P5" s="14" t="inlineStr">
        <is>
          <t>Helpers (hidden)</t>
        </is>
      </c>
    </row>
    <row r="6" ht="26" customHeight="1">
      <c r="B6" s="10" t="inlineStr">
        <is>
          <t>Birth date</t>
        </is>
      </c>
      <c r="D6" s="15" t="n">
        <v>23568</v>
      </c>
      <c r="E6" s="12" t="n"/>
      <c r="F6" s="12" t="n"/>
      <c r="G6" s="13" t="inlineStr">
        <is>
          <t>Used only to work out your full retirement age (FRA). Or skip it and use the two rows below.</t>
        </is>
      </c>
      <c r="P6" s="16">
        <f>IF(ISNUMBER(D6),D6-1,"")</f>
        <v/>
      </c>
    </row>
    <row r="7" ht="26" customHeight="1">
      <c r="B7" s="10" t="inlineStr">
        <is>
          <t>FRA month (1–12) from SSA</t>
        </is>
      </c>
      <c r="D7" s="11" t="n"/>
      <c r="E7" s="12" t="n"/>
      <c r="F7" s="12" t="n"/>
      <c r="G7" s="13" t="inlineStr">
        <is>
          <t>Optional override. If SSA told you your FRA month/year, enter it here and in the next row; it replaces the birth-date calculation.</t>
        </is>
      </c>
      <c r="P7" s="14">
        <f>IF(P6="","",IF(YEAR(P6)&lt;1938,780,LOOKUP(YEAR(P6),Limits!$J$6:$J$28,Limits!$L$6:$L$28)))</f>
        <v/>
      </c>
    </row>
    <row r="8" ht="26" customHeight="1">
      <c r="B8" s="10" t="inlineStr">
        <is>
          <t>FRA year from SSA</t>
        </is>
      </c>
      <c r="D8" s="11" t="n"/>
      <c r="E8" s="12" t="n"/>
      <c r="F8" s="12" t="n"/>
      <c r="G8" s="13" t="inlineStr">
        <is>
          <t>Optional override (for example 2026).</t>
        </is>
      </c>
      <c r="P8" s="16">
        <f>IF(P6="","",DATE(YEAR(P6),MONTH(P6)+P7,1))</f>
        <v/>
      </c>
    </row>
    <row r="9" ht="26" customHeight="1">
      <c r="B9" s="10" t="inlineStr">
        <is>
          <t>First month of benefits this year (1–12)</t>
        </is>
      </c>
      <c r="D9" s="11" t="n">
        <v>11</v>
      </c>
      <c r="E9" s="12" t="n"/>
      <c r="F9" s="12" t="n"/>
      <c r="G9" s="13" t="inlineStr">
        <is>
          <t>1 = January. If your benefits started mid-year (for example November), enter that month number.</t>
        </is>
      </c>
    </row>
    <row r="10" ht="26" customHeight="1">
      <c r="B10" s="10" t="inlineStr">
        <is>
          <t>Monthly benefit estimate</t>
        </is>
      </c>
      <c r="D10" s="17" t="n">
        <v>1000</v>
      </c>
      <c r="E10" s="12" t="n"/>
      <c r="F10" s="12" t="n"/>
      <c r="G10" s="13" t="inlineStr">
        <is>
          <t>Your monthly Social Security amount before any work withholding (from SSA's letter or my Social Security). If family members get benefits on your record, you can enter the total family benefit.</t>
        </is>
      </c>
    </row>
    <row r="11" ht="26" customHeight="1">
      <c r="B11" s="10" t="inlineStr">
        <is>
          <t>Is this your “grace year”?</t>
        </is>
      </c>
      <c r="D11" s="18" t="inlineStr">
        <is>
          <t>Yes</t>
        </is>
      </c>
      <c r="E11" s="12" t="n"/>
      <c r="F11" s="12" t="n"/>
      <c r="G11" s="13" t="inlineStr">
        <is>
          <t>Yes only if this is the one year the special monthly rule applies to you, usually your first year of retirement. Then mark qualifying months in column L of the log.</t>
        </is>
      </c>
    </row>
    <row r="12" ht="30" customHeight="1">
      <c r="B12" s="10" t="inlineStr">
        <is>
          <t>Notes</t>
        </is>
      </c>
      <c r="D12" s="19" t="inlineStr">
        <is>
          <t>Example only. Benefits start in November; Nov and Dec are non-service months in the grace year, so nothing is withheld despite $46,000 of yearly earnings.</t>
        </is>
      </c>
    </row>
    <row r="14" ht="22" customHeight="1">
      <c r="B14" s="3" t="inlineStr">
        <is>
          <t>2 · What applies to you this year</t>
        </is>
      </c>
    </row>
    <row r="15" ht="24" customHeight="1">
      <c r="B15" s="10" t="inlineStr">
        <is>
          <t>Your full retirement age month</t>
        </is>
      </c>
      <c r="D15" s="20">
        <f>IF(P15="","Not set. Enter birth date or FRA month/year",P15)</f>
        <v/>
      </c>
      <c r="E15" s="12" t="n"/>
      <c r="F15" s="12" t="n"/>
      <c r="G15" s="13" t="inlineStr">
        <is>
          <t>Worked out from SSA's FRA table (Limits tab), or taken from your override.</t>
        </is>
      </c>
      <c r="P15" s="16">
        <f>IF(AND(ISNUMBER(D7),ISNUMBER(D8)),DATE(D8,D7,1),P8)</f>
        <v/>
      </c>
    </row>
    <row r="16" ht="24" customHeight="1">
      <c r="B16" s="10" t="inlineStr">
        <is>
          <t>Your status</t>
        </is>
      </c>
      <c r="D16" s="21">
        <f>IF(P15="","Assuming under FRA all year (FRA not set)",IF(P16=1,"Under full retirement age all year",IF(P16=2,"Year you reach full retirement age","At or past full retirement age all year: no earnings limit")))</f>
        <v/>
      </c>
      <c r="E16" s="12" t="n"/>
      <c r="F16" s="12" t="n"/>
      <c r="G16" s="13" t="inlineStr">
        <is>
          <t>Decides which limit and withholding rate apply.</t>
        </is>
      </c>
      <c r="P16" s="14">
        <f>IF(P15="",1,IF(YEAR(P15)&gt;$D$5,1,IF(YEAR(P15)=$D$5,2,3)))</f>
        <v/>
      </c>
    </row>
    <row r="17" ht="24" customHeight="1">
      <c r="B17" s="10" t="inlineStr">
        <is>
          <t>Annual limit</t>
        </is>
      </c>
      <c r="D17" s="22">
        <f>IF(P16=3,"No limit",IF(P21,P18,"Missing: add "&amp;D5&amp;" limits on the Limits tab"))</f>
        <v/>
      </c>
      <c r="E17" s="12" t="n"/>
      <c r="F17" s="12" t="n"/>
      <c r="G17" s="13" t="inlineStr">
        <is>
          <t>2026: $24,480 under FRA all year · $65,160 in the year you reach FRA.</t>
        </is>
      </c>
      <c r="P17" s="14">
        <f>MATCH($D$5,Limits!$A$6:$A$10,0)</f>
        <v/>
      </c>
    </row>
    <row r="18" ht="24" customHeight="1">
      <c r="B18" s="10" t="inlineStr">
        <is>
          <t>Monthly limit (first-year rule)</t>
        </is>
      </c>
      <c r="D18" s="22">
        <f>IF(P16=3,"No limit",IF(AND(P21,ISNUMBER(P19)),P19,"Missing"))</f>
        <v/>
      </c>
      <c r="E18" s="12" t="n"/>
      <c r="F18" s="12" t="n"/>
      <c r="G18" s="13" t="inlineStr">
        <is>
          <t>2026: $2,040 under FRA all year · $5,430 in the year you reach FRA. Used only for the special first-year (grace year) rule.</t>
        </is>
      </c>
      <c r="P18" s="14">
        <f>IF(P16=1,INDEX(Limits!$B$6:$B$10,P17),IF(P16=2,INDEX(Limits!$D$6:$D$10,P17),0))</f>
        <v/>
      </c>
    </row>
    <row r="19" ht="24" customHeight="1">
      <c r="B19" s="10" t="inlineStr">
        <is>
          <t>Withholding rate</t>
        </is>
      </c>
      <c r="D19" s="21">
        <f>IF(P16=3,"Not applicable","$1 withheld for every $"&amp;P20&amp;" over the limit")</f>
        <v/>
      </c>
      <c r="E19" s="12" t="n"/>
      <c r="F19" s="12" t="n"/>
      <c r="G19" s="13" t="inlineStr">
        <is>
          <t>SSA divides the amount over the limit by 2 (or 3) and drops any cents.</t>
        </is>
      </c>
      <c r="P19" s="14">
        <f>IF(P16=1,INDEX(Limits!$C$6:$C$10,P17),IF(P16=2,INDEX(Limits!$E$6:$E$10,P17),0))</f>
        <v/>
      </c>
    </row>
    <row r="20" ht="24" customHeight="1">
      <c r="B20" s="10" t="inlineStr">
        <is>
          <t>Months that count</t>
        </is>
      </c>
      <c r="D20" s="21">
        <f>IF(P16=1,"All 12 months (January–December)",IF(P16=2,IF(P22=1,"None (you reach FRA in January)","January through "&amp;TEXT(DATE(D5,P22-1,1),"mmmm")&amp;" (before your FRA month)"),"None: earnings no longer reduce benefits"))</f>
        <v/>
      </c>
      <c r="E20" s="12" t="n"/>
      <c r="F20" s="12" t="n"/>
      <c r="G20" s="13" t="inlineStr">
        <is>
          <t>In the year you reach FRA, only earnings before your FRA month count.</t>
        </is>
      </c>
      <c r="P20" s="14">
        <f>IF(P16=2,INDEX(Limits!$G$6:$G$10,P17),INDEX(Limits!$F$6:$F$10,P17))</f>
        <v/>
      </c>
    </row>
    <row r="21">
      <c r="P21" s="14">
        <f>IF(P16=3,TRUE,AND(ISNUMBER(P18),P18&gt;0))</f>
        <v/>
      </c>
    </row>
    <row r="22" ht="22" customHeight="1">
      <c r="B22" s="3" t="inlineStr">
        <is>
          <t>3 · Monthly earnings log</t>
        </is>
      </c>
      <c r="P22" s="14">
        <f>IF(P16=1,13,IF(P16=2,MONTH(P15),1))</f>
        <v/>
      </c>
    </row>
    <row r="23" ht="40" customHeight="1">
      <c r="B23" s="23" t="inlineStr">
        <is>
          <t>IMPORTANT: Enter wages in the month you DID THE WORK, not the month you were paid. (A paycheck on Feb 5 for January work goes in January.) Use gross wages before deductions, including bonuses, commissions, and vacation pay. Self-employed: enter net profit (SSA generally counts it when received; in the FRA year SSA spreads it evenly over the months you were self-employed).</t>
        </is>
      </c>
      <c r="P23" s="14">
        <f>IF(ISNUMBER(F47),F47,IF(ISNUMBER(D47),D47,0))</f>
        <v/>
      </c>
    </row>
    <row r="24" ht="46" customHeight="1">
      <c r="A24" s="24" t="inlineStr">
        <is>
          <t>#</t>
        </is>
      </c>
      <c r="B24" s="24" t="inlineStr">
        <is>
          <t>Month</t>
        </is>
      </c>
      <c r="C24" s="24" t="inlineStr">
        <is>
          <t>Wages earned
(by month worked)</t>
        </is>
      </c>
      <c r="D24" s="24" t="inlineStr">
        <is>
          <t>Self-employment
net (optional)</t>
        </is>
      </c>
      <c r="E24" s="24" t="inlineStr">
        <is>
          <t>Total
earnings</t>
        </is>
      </c>
      <c r="F24" s="24" t="inlineStr">
        <is>
          <t>Counts toward
the test?</t>
        </is>
      </c>
      <c r="G24" s="24" t="inlineStr">
        <is>
          <t>Earnings
counted</t>
        </is>
      </c>
      <c r="H24" s="24" t="inlineStr">
        <is>
          <t>Running total
(year to date)</t>
        </is>
      </c>
      <c r="I24" s="24" t="inlineStr">
        <is>
          <t>Room left under
annual limit</t>
        </is>
      </c>
      <c r="J24" s="24" t="inlineStr">
        <is>
          <t>vs. monthly
limit</t>
        </is>
      </c>
      <c r="K24" s="24" t="inlineStr">
        <is>
          <t>Self-employ
hours (opt.)</t>
        </is>
      </c>
      <c r="L24" s="24" t="inlineStr">
        <is>
          <t>Grace-year
non-service
month? (Yes/No)</t>
        </is>
      </c>
      <c r="M24" s="24" t="inlineStr">
        <is>
          <t>Estimated check
status</t>
        </is>
      </c>
      <c r="N24" s="24" t="inlineStr">
        <is>
          <t>Notes</t>
        </is>
      </c>
      <c r="P24" s="14">
        <f>IF(AND(ISNUMBER(D9),D9&gt;=1,D9&lt;=12),13-D9,0)</f>
        <v/>
      </c>
    </row>
    <row r="25" ht="18" customHeight="1">
      <c r="A25" s="25" t="n">
        <v>1</v>
      </c>
      <c r="B25" s="26" t="inlineStr">
        <is>
          <t>January</t>
        </is>
      </c>
      <c r="C25" s="27" t="n">
        <v>4500</v>
      </c>
      <c r="D25" s="28" t="n"/>
      <c r="E25" s="29">
        <f>SUM(C25:D25)</f>
        <v/>
      </c>
      <c r="F25" s="30">
        <f>IF(A25&lt;$P$22,"Yes","No (FRA+)")</f>
        <v/>
      </c>
      <c r="G25" s="29">
        <f>IF(F25="Yes",E25,0)</f>
        <v/>
      </c>
      <c r="H25" s="29">
        <f>SUM($G$25:G25)</f>
        <v/>
      </c>
      <c r="I25" s="29">
        <f>IF($P$16=3,"–",IF($P$21,MAX(0,$P$18-H25),""))</f>
        <v/>
      </c>
      <c r="J25" s="30">
        <f>IF(OR($P$16=3,F25&lt;&gt;"Yes",A25&lt;$P$25),"–",IF(NOT(ISNUMBER($P$19)),"",IF(E25&lt;=$P$19,"At/under","Over")))</f>
        <v/>
      </c>
      <c r="K25" s="31" t="n"/>
      <c r="L25" s="31" t="n"/>
      <c r="M25" s="30">
        <f>IF(OR(N($D$10)=0,NOT($P$21)),"",IF(A25&lt;$P$25,"Not on benefits yet",IF(A25&gt;=$P$22,"Paid (no limit)",IF(AND($D$11="Yes",L25="Yes"),"Paid (non-service mo.)",IF(R25&lt;=$P$23,"Likely held (est.)","Paid (est.)")))))</f>
        <v/>
      </c>
      <c r="N25" s="32" t="n"/>
      <c r="P25" s="14">
        <f>IF(ISNUMBER(D9),D9,1)</f>
        <v/>
      </c>
      <c r="Q25" s="14">
        <f>IF(AND(A25&gt;=$P$25,A25&lt;$P$22,NOT(AND($D$11="Yes",L25="Yes"))),1,0)</f>
        <v/>
      </c>
      <c r="R25" s="14">
        <f>IF(Q25=1,SUM($Q$25:Q25),0)</f>
        <v/>
      </c>
    </row>
    <row r="26" ht="18" customHeight="1">
      <c r="A26" s="25" t="n">
        <v>2</v>
      </c>
      <c r="B26" s="26" t="inlineStr">
        <is>
          <t>February</t>
        </is>
      </c>
      <c r="C26" s="27" t="n">
        <v>4500</v>
      </c>
      <c r="D26" s="28" t="n"/>
      <c r="E26" s="29">
        <f>SUM(C26:D26)</f>
        <v/>
      </c>
      <c r="F26" s="30">
        <f>IF(A26&lt;$P$22,"Yes","No (FRA+)")</f>
        <v/>
      </c>
      <c r="G26" s="29">
        <f>IF(F26="Yes",E26,0)</f>
        <v/>
      </c>
      <c r="H26" s="29">
        <f>SUM($G$25:G26)</f>
        <v/>
      </c>
      <c r="I26" s="29">
        <f>IF($P$16=3,"–",IF($P$21,MAX(0,$P$18-H26),""))</f>
        <v/>
      </c>
      <c r="J26" s="30">
        <f>IF(OR($P$16=3,F26&lt;&gt;"Yes",A26&lt;$P$25),"–",IF(NOT(ISNUMBER($P$19)),"",IF(E26&lt;=$P$19,"At/under","Over")))</f>
        <v/>
      </c>
      <c r="K26" s="31" t="n"/>
      <c r="L26" s="31" t="n"/>
      <c r="M26" s="30">
        <f>IF(OR(N($D$10)=0,NOT($P$21)),"",IF(A26&lt;$P$25,"Not on benefits yet",IF(A26&gt;=$P$22,"Paid (no limit)",IF(AND($D$11="Yes",L26="Yes"),"Paid (non-service mo.)",IF(R26&lt;=$P$23,"Likely held (est.)","Paid (est.)")))))</f>
        <v/>
      </c>
      <c r="N26" s="32" t="n"/>
      <c r="Q26" s="14">
        <f>IF(AND(A26&gt;=$P$25,A26&lt;$P$22,NOT(AND($D$11="Yes",L26="Yes"))),1,0)</f>
        <v/>
      </c>
      <c r="R26" s="14">
        <f>IF(Q26=1,SUM($Q$25:Q26),0)</f>
        <v/>
      </c>
    </row>
    <row r="27" ht="18" customHeight="1">
      <c r="A27" s="25" t="n">
        <v>3</v>
      </c>
      <c r="B27" s="26" t="inlineStr">
        <is>
          <t>March</t>
        </is>
      </c>
      <c r="C27" s="27" t="n">
        <v>4500</v>
      </c>
      <c r="D27" s="28" t="n"/>
      <c r="E27" s="29">
        <f>SUM(C27:D27)</f>
        <v/>
      </c>
      <c r="F27" s="30">
        <f>IF(A27&lt;$P$22,"Yes","No (FRA+)")</f>
        <v/>
      </c>
      <c r="G27" s="29">
        <f>IF(F27="Yes",E27,0)</f>
        <v/>
      </c>
      <c r="H27" s="29">
        <f>SUM($G$25:G27)</f>
        <v/>
      </c>
      <c r="I27" s="29">
        <f>IF($P$16=3,"–",IF($P$21,MAX(0,$P$18-H27),""))</f>
        <v/>
      </c>
      <c r="J27" s="30">
        <f>IF(OR($P$16=3,F27&lt;&gt;"Yes",A27&lt;$P$25),"–",IF(NOT(ISNUMBER($P$19)),"",IF(E27&lt;=$P$19,"At/under","Over")))</f>
        <v/>
      </c>
      <c r="K27" s="31" t="n"/>
      <c r="L27" s="31" t="n"/>
      <c r="M27" s="30">
        <f>IF(OR(N($D$10)=0,NOT($P$21)),"",IF(A27&lt;$P$25,"Not on benefits yet",IF(A27&gt;=$P$22,"Paid (no limit)",IF(AND($D$11="Yes",L27="Yes"),"Paid (non-service mo.)",IF(R27&lt;=$P$23,"Likely held (est.)","Paid (est.)")))))</f>
        <v/>
      </c>
      <c r="N27" s="32" t="n"/>
      <c r="Q27" s="14">
        <f>IF(AND(A27&gt;=$P$25,A27&lt;$P$22,NOT(AND($D$11="Yes",L27="Yes"))),1,0)</f>
        <v/>
      </c>
      <c r="R27" s="14">
        <f>IF(Q27=1,SUM($Q$25:Q27),0)</f>
        <v/>
      </c>
    </row>
    <row r="28" ht="18" customHeight="1">
      <c r="A28" s="25" t="n">
        <v>4</v>
      </c>
      <c r="B28" s="26" t="inlineStr">
        <is>
          <t>April</t>
        </is>
      </c>
      <c r="C28" s="27" t="n">
        <v>4500</v>
      </c>
      <c r="D28" s="28" t="n"/>
      <c r="E28" s="29">
        <f>SUM(C28:D28)</f>
        <v/>
      </c>
      <c r="F28" s="30">
        <f>IF(A28&lt;$P$22,"Yes","No (FRA+)")</f>
        <v/>
      </c>
      <c r="G28" s="29">
        <f>IF(F28="Yes",E28,0)</f>
        <v/>
      </c>
      <c r="H28" s="29">
        <f>SUM($G$25:G28)</f>
        <v/>
      </c>
      <c r="I28" s="29">
        <f>IF($P$16=3,"–",IF($P$21,MAX(0,$P$18-H28),""))</f>
        <v/>
      </c>
      <c r="J28" s="30">
        <f>IF(OR($P$16=3,F28&lt;&gt;"Yes",A28&lt;$P$25),"–",IF(NOT(ISNUMBER($P$19)),"",IF(E28&lt;=$P$19,"At/under","Over")))</f>
        <v/>
      </c>
      <c r="K28" s="31" t="n"/>
      <c r="L28" s="31" t="n"/>
      <c r="M28" s="30">
        <f>IF(OR(N($D$10)=0,NOT($P$21)),"",IF(A28&lt;$P$25,"Not on benefits yet",IF(A28&gt;=$P$22,"Paid (no limit)",IF(AND($D$11="Yes",L28="Yes"),"Paid (non-service mo.)",IF(R28&lt;=$P$23,"Likely held (est.)","Paid (est.)")))))</f>
        <v/>
      </c>
      <c r="N28" s="32" t="n"/>
      <c r="Q28" s="14">
        <f>IF(AND(A28&gt;=$P$25,A28&lt;$P$22,NOT(AND($D$11="Yes",L28="Yes"))),1,0)</f>
        <v/>
      </c>
      <c r="R28" s="14">
        <f>IF(Q28=1,SUM($Q$25:Q28),0)</f>
        <v/>
      </c>
    </row>
    <row r="29" ht="18" customHeight="1">
      <c r="A29" s="25" t="n">
        <v>5</v>
      </c>
      <c r="B29" s="26" t="inlineStr">
        <is>
          <t>May</t>
        </is>
      </c>
      <c r="C29" s="27" t="n">
        <v>4500</v>
      </c>
      <c r="D29" s="28" t="n"/>
      <c r="E29" s="29">
        <f>SUM(C29:D29)</f>
        <v/>
      </c>
      <c r="F29" s="30">
        <f>IF(A29&lt;$P$22,"Yes","No (FRA+)")</f>
        <v/>
      </c>
      <c r="G29" s="29">
        <f>IF(F29="Yes",E29,0)</f>
        <v/>
      </c>
      <c r="H29" s="29">
        <f>SUM($G$25:G29)</f>
        <v/>
      </c>
      <c r="I29" s="29">
        <f>IF($P$16=3,"–",IF($P$21,MAX(0,$P$18-H29),""))</f>
        <v/>
      </c>
      <c r="J29" s="30">
        <f>IF(OR($P$16=3,F29&lt;&gt;"Yes",A29&lt;$P$25),"–",IF(NOT(ISNUMBER($P$19)),"",IF(E29&lt;=$P$19,"At/under","Over")))</f>
        <v/>
      </c>
      <c r="K29" s="31" t="n"/>
      <c r="L29" s="31" t="n"/>
      <c r="M29" s="30">
        <f>IF(OR(N($D$10)=0,NOT($P$21)),"",IF(A29&lt;$P$25,"Not on benefits yet",IF(A29&gt;=$P$22,"Paid (no limit)",IF(AND($D$11="Yes",L29="Yes"),"Paid (non-service mo.)",IF(R29&lt;=$P$23,"Likely held (est.)","Paid (est.)")))))</f>
        <v/>
      </c>
      <c r="N29" s="32" t="n"/>
      <c r="Q29" s="14">
        <f>IF(AND(A29&gt;=$P$25,A29&lt;$P$22,NOT(AND($D$11="Yes",L29="Yes"))),1,0)</f>
        <v/>
      </c>
      <c r="R29" s="14">
        <f>IF(Q29=1,SUM($Q$25:Q29),0)</f>
        <v/>
      </c>
    </row>
    <row r="30" ht="18" customHeight="1">
      <c r="A30" s="25" t="n">
        <v>6</v>
      </c>
      <c r="B30" s="26" t="inlineStr">
        <is>
          <t>June</t>
        </is>
      </c>
      <c r="C30" s="27" t="n">
        <v>4500</v>
      </c>
      <c r="D30" s="28" t="n"/>
      <c r="E30" s="29">
        <f>SUM(C30:D30)</f>
        <v/>
      </c>
      <c r="F30" s="30">
        <f>IF(A30&lt;$P$22,"Yes","No (FRA+)")</f>
        <v/>
      </c>
      <c r="G30" s="29">
        <f>IF(F30="Yes",E30,0)</f>
        <v/>
      </c>
      <c r="H30" s="29">
        <f>SUM($G$25:G30)</f>
        <v/>
      </c>
      <c r="I30" s="29">
        <f>IF($P$16=3,"–",IF($P$21,MAX(0,$P$18-H30),""))</f>
        <v/>
      </c>
      <c r="J30" s="30">
        <f>IF(OR($P$16=3,F30&lt;&gt;"Yes",A30&lt;$P$25),"–",IF(NOT(ISNUMBER($P$19)),"",IF(E30&lt;=$P$19,"At/under","Over")))</f>
        <v/>
      </c>
      <c r="K30" s="31" t="n"/>
      <c r="L30" s="31" t="n"/>
      <c r="M30" s="30">
        <f>IF(OR(N($D$10)=0,NOT($P$21)),"",IF(A30&lt;$P$25,"Not on benefits yet",IF(A30&gt;=$P$22,"Paid (no limit)",IF(AND($D$11="Yes",L30="Yes"),"Paid (non-service mo.)",IF(R30&lt;=$P$23,"Likely held (est.)","Paid (est.)")))))</f>
        <v/>
      </c>
      <c r="N30" s="32" t="n"/>
      <c r="Q30" s="14">
        <f>IF(AND(A30&gt;=$P$25,A30&lt;$P$22,NOT(AND($D$11="Yes",L30="Yes"))),1,0)</f>
        <v/>
      </c>
      <c r="R30" s="14">
        <f>IF(Q30=1,SUM($Q$25:Q30),0)</f>
        <v/>
      </c>
    </row>
    <row r="31" ht="18" customHeight="1">
      <c r="A31" s="25" t="n">
        <v>7</v>
      </c>
      <c r="B31" s="26" t="inlineStr">
        <is>
          <t>July</t>
        </is>
      </c>
      <c r="C31" s="27" t="n">
        <v>4500</v>
      </c>
      <c r="D31" s="28" t="n"/>
      <c r="E31" s="29">
        <f>SUM(C31:D31)</f>
        <v/>
      </c>
      <c r="F31" s="30">
        <f>IF(A31&lt;$P$22,"Yes","No (FRA+)")</f>
        <v/>
      </c>
      <c r="G31" s="29">
        <f>IF(F31="Yes",E31,0)</f>
        <v/>
      </c>
      <c r="H31" s="29">
        <f>SUM($G$25:G31)</f>
        <v/>
      </c>
      <c r="I31" s="29">
        <f>IF($P$16=3,"–",IF($P$21,MAX(0,$P$18-H31),""))</f>
        <v/>
      </c>
      <c r="J31" s="30">
        <f>IF(OR($P$16=3,F31&lt;&gt;"Yes",A31&lt;$P$25),"–",IF(NOT(ISNUMBER($P$19)),"",IF(E31&lt;=$P$19,"At/under","Over")))</f>
        <v/>
      </c>
      <c r="K31" s="31" t="n"/>
      <c r="L31" s="31" t="n"/>
      <c r="M31" s="30">
        <f>IF(OR(N($D$10)=0,NOT($P$21)),"",IF(A31&lt;$P$25,"Not on benefits yet",IF(A31&gt;=$P$22,"Paid (no limit)",IF(AND($D$11="Yes",L31="Yes"),"Paid (non-service mo.)",IF(R31&lt;=$P$23,"Likely held (est.)","Paid (est.)")))))</f>
        <v/>
      </c>
      <c r="N31" s="32" t="n"/>
      <c r="Q31" s="14">
        <f>IF(AND(A31&gt;=$P$25,A31&lt;$P$22,NOT(AND($D$11="Yes",L31="Yes"))),1,0)</f>
        <v/>
      </c>
      <c r="R31" s="14">
        <f>IF(Q31=1,SUM($Q$25:Q31),0)</f>
        <v/>
      </c>
    </row>
    <row r="32" ht="18" customHeight="1">
      <c r="A32" s="25" t="n">
        <v>8</v>
      </c>
      <c r="B32" s="26" t="inlineStr">
        <is>
          <t>August</t>
        </is>
      </c>
      <c r="C32" s="27" t="n">
        <v>4500</v>
      </c>
      <c r="D32" s="28" t="n"/>
      <c r="E32" s="29">
        <f>SUM(C32:D32)</f>
        <v/>
      </c>
      <c r="F32" s="30">
        <f>IF(A32&lt;$P$22,"Yes","No (FRA+)")</f>
        <v/>
      </c>
      <c r="G32" s="29">
        <f>IF(F32="Yes",E32,0)</f>
        <v/>
      </c>
      <c r="H32" s="29">
        <f>SUM($G$25:G32)</f>
        <v/>
      </c>
      <c r="I32" s="29">
        <f>IF($P$16=3,"–",IF($P$21,MAX(0,$P$18-H32),""))</f>
        <v/>
      </c>
      <c r="J32" s="30">
        <f>IF(OR($P$16=3,F32&lt;&gt;"Yes",A32&lt;$P$25),"–",IF(NOT(ISNUMBER($P$19)),"",IF(E32&lt;=$P$19,"At/under","Over")))</f>
        <v/>
      </c>
      <c r="K32" s="31" t="n"/>
      <c r="L32" s="31" t="n"/>
      <c r="M32" s="30">
        <f>IF(OR(N($D$10)=0,NOT($P$21)),"",IF(A32&lt;$P$25,"Not on benefits yet",IF(A32&gt;=$P$22,"Paid (no limit)",IF(AND($D$11="Yes",L32="Yes"),"Paid (non-service mo.)",IF(R32&lt;=$P$23,"Likely held (est.)","Paid (est.)")))))</f>
        <v/>
      </c>
      <c r="N32" s="32" t="n"/>
      <c r="Q32" s="14">
        <f>IF(AND(A32&gt;=$P$25,A32&lt;$P$22,NOT(AND($D$11="Yes",L32="Yes"))),1,0)</f>
        <v/>
      </c>
      <c r="R32" s="14">
        <f>IF(Q32=1,SUM($Q$25:Q32),0)</f>
        <v/>
      </c>
    </row>
    <row r="33" ht="18" customHeight="1">
      <c r="A33" s="25" t="n">
        <v>9</v>
      </c>
      <c r="B33" s="26" t="inlineStr">
        <is>
          <t>September</t>
        </is>
      </c>
      <c r="C33" s="27" t="n">
        <v>4500</v>
      </c>
      <c r="D33" s="28" t="n"/>
      <c r="E33" s="29">
        <f>SUM(C33:D33)</f>
        <v/>
      </c>
      <c r="F33" s="30">
        <f>IF(A33&lt;$P$22,"Yes","No (FRA+)")</f>
        <v/>
      </c>
      <c r="G33" s="29">
        <f>IF(F33="Yes",E33,0)</f>
        <v/>
      </c>
      <c r="H33" s="29">
        <f>SUM($G$25:G33)</f>
        <v/>
      </c>
      <c r="I33" s="29">
        <f>IF($P$16=3,"–",IF($P$21,MAX(0,$P$18-H33),""))</f>
        <v/>
      </c>
      <c r="J33" s="30">
        <f>IF(OR($P$16=3,F33&lt;&gt;"Yes",A33&lt;$P$25),"–",IF(NOT(ISNUMBER($P$19)),"",IF(E33&lt;=$P$19,"At/under","Over")))</f>
        <v/>
      </c>
      <c r="K33" s="31" t="n"/>
      <c r="L33" s="31" t="n"/>
      <c r="M33" s="30">
        <f>IF(OR(N($D$10)=0,NOT($P$21)),"",IF(A33&lt;$P$25,"Not on benefits yet",IF(A33&gt;=$P$22,"Paid (no limit)",IF(AND($D$11="Yes",L33="Yes"),"Paid (non-service mo.)",IF(R33&lt;=$P$23,"Likely held (est.)","Paid (est.)")))))</f>
        <v/>
      </c>
      <c r="N33" s="32" t="n"/>
      <c r="Q33" s="14">
        <f>IF(AND(A33&gt;=$P$25,A33&lt;$P$22,NOT(AND($D$11="Yes",L33="Yes"))),1,0)</f>
        <v/>
      </c>
      <c r="R33" s="14">
        <f>IF(Q33=1,SUM($Q$25:Q33),0)</f>
        <v/>
      </c>
    </row>
    <row r="34" ht="18" customHeight="1">
      <c r="A34" s="25" t="n">
        <v>10</v>
      </c>
      <c r="B34" s="26" t="inlineStr">
        <is>
          <t>October</t>
        </is>
      </c>
      <c r="C34" s="27" t="n">
        <v>4500</v>
      </c>
      <c r="D34" s="28" t="n"/>
      <c r="E34" s="29">
        <f>SUM(C34:D34)</f>
        <v/>
      </c>
      <c r="F34" s="30">
        <f>IF(A34&lt;$P$22,"Yes","No (FRA+)")</f>
        <v/>
      </c>
      <c r="G34" s="29">
        <f>IF(F34="Yes",E34,0)</f>
        <v/>
      </c>
      <c r="H34" s="29">
        <f>SUM($G$25:G34)</f>
        <v/>
      </c>
      <c r="I34" s="29">
        <f>IF($P$16=3,"–",IF($P$21,MAX(0,$P$18-H34),""))</f>
        <v/>
      </c>
      <c r="J34" s="30">
        <f>IF(OR($P$16=3,F34&lt;&gt;"Yes",A34&lt;$P$25),"–",IF(NOT(ISNUMBER($P$19)),"",IF(E34&lt;=$P$19,"At/under","Over")))</f>
        <v/>
      </c>
      <c r="K34" s="31" t="n"/>
      <c r="L34" s="31" t="n"/>
      <c r="M34" s="30">
        <f>IF(OR(N($D$10)=0,NOT($P$21)),"",IF(A34&lt;$P$25,"Not on benefits yet",IF(A34&gt;=$P$22,"Paid (no limit)",IF(AND($D$11="Yes",L34="Yes"),"Paid (non-service mo.)",IF(R34&lt;=$P$23,"Likely held (est.)","Paid (est.)")))))</f>
        <v/>
      </c>
      <c r="N34" s="32" t="n"/>
      <c r="Q34" s="14">
        <f>IF(AND(A34&gt;=$P$25,A34&lt;$P$22,NOT(AND($D$11="Yes",L34="Yes"))),1,0)</f>
        <v/>
      </c>
      <c r="R34" s="14">
        <f>IF(Q34=1,SUM($Q$25:Q34),0)</f>
        <v/>
      </c>
    </row>
    <row r="35" ht="18" customHeight="1">
      <c r="A35" s="25" t="n">
        <v>11</v>
      </c>
      <c r="B35" s="26" t="inlineStr">
        <is>
          <t>November</t>
        </is>
      </c>
      <c r="C35" s="27" t="n">
        <v>500</v>
      </c>
      <c r="D35" s="28" t="n"/>
      <c r="E35" s="29">
        <f>SUM(C35:D35)</f>
        <v/>
      </c>
      <c r="F35" s="30">
        <f>IF(A35&lt;$P$22,"Yes","No (FRA+)")</f>
        <v/>
      </c>
      <c r="G35" s="29">
        <f>IF(F35="Yes",E35,0)</f>
        <v/>
      </c>
      <c r="H35" s="29">
        <f>SUM($G$25:G35)</f>
        <v/>
      </c>
      <c r="I35" s="29">
        <f>IF($P$16=3,"–",IF($P$21,MAX(0,$P$18-H35),""))</f>
        <v/>
      </c>
      <c r="J35" s="30">
        <f>IF(OR($P$16=3,F35&lt;&gt;"Yes",A35&lt;$P$25),"–",IF(NOT(ISNUMBER($P$19)),"",IF(E35&lt;=$P$19,"At/under","Over")))</f>
        <v/>
      </c>
      <c r="K35" s="31" t="n"/>
      <c r="L35" s="31" t="inlineStr">
        <is>
          <t>Yes</t>
        </is>
      </c>
      <c r="M35" s="30">
        <f>IF(OR(N($D$10)=0,NOT($P$21)),"",IF(A35&lt;$P$25,"Not on benefits yet",IF(A35&gt;=$P$22,"Paid (no limit)",IF(AND($D$11="Yes",L35="Yes"),"Paid (non-service mo.)",IF(R35&lt;=$P$23,"Likely held (est.)","Paid (est.)")))))</f>
        <v/>
      </c>
      <c r="N35" s="32" t="n"/>
      <c r="Q35" s="14">
        <f>IF(AND(A35&gt;=$P$25,A35&lt;$P$22,NOT(AND($D$11="Yes",L35="Yes"))),1,0)</f>
        <v/>
      </c>
      <c r="R35" s="14">
        <f>IF(Q35=1,SUM($Q$25:Q35),0)</f>
        <v/>
      </c>
    </row>
    <row r="36" ht="18" customHeight="1">
      <c r="A36" s="25" t="n">
        <v>12</v>
      </c>
      <c r="B36" s="26" t="inlineStr">
        <is>
          <t>December</t>
        </is>
      </c>
      <c r="C36" s="27" t="n">
        <v>500</v>
      </c>
      <c r="D36" s="28" t="n"/>
      <c r="E36" s="29">
        <f>SUM(C36:D36)</f>
        <v/>
      </c>
      <c r="F36" s="30">
        <f>IF(A36&lt;$P$22,"Yes","No (FRA+)")</f>
        <v/>
      </c>
      <c r="G36" s="29">
        <f>IF(F36="Yes",E36,0)</f>
        <v/>
      </c>
      <c r="H36" s="29">
        <f>SUM($G$25:G36)</f>
        <v/>
      </c>
      <c r="I36" s="29">
        <f>IF($P$16=3,"–",IF($P$21,MAX(0,$P$18-H36),""))</f>
        <v/>
      </c>
      <c r="J36" s="30">
        <f>IF(OR($P$16=3,F36&lt;&gt;"Yes",A36&lt;$P$25),"–",IF(NOT(ISNUMBER($P$19)),"",IF(E36&lt;=$P$19,"At/under","Over")))</f>
        <v/>
      </c>
      <c r="K36" s="31" t="n"/>
      <c r="L36" s="31" t="inlineStr">
        <is>
          <t>Yes</t>
        </is>
      </c>
      <c r="M36" s="30">
        <f>IF(OR(N($D$10)=0,NOT($P$21)),"",IF(A36&lt;$P$25,"Not on benefits yet",IF(A36&gt;=$P$22,"Paid (no limit)",IF(AND($D$11="Yes",L36="Yes"),"Paid (non-service mo.)",IF(R36&lt;=$P$23,"Likely held (est.)","Paid (est.)")))))</f>
        <v/>
      </c>
      <c r="N36" s="32" t="n"/>
      <c r="Q36" s="14">
        <f>IF(AND(A36&gt;=$P$25,A36&lt;$P$22,NOT(AND($D$11="Yes",L36="Yes"))),1,0)</f>
        <v/>
      </c>
      <c r="R36" s="14">
        <f>IF(Q36=1,SUM($Q$25:Q36),0)</f>
        <v/>
      </c>
    </row>
    <row r="37">
      <c r="A37" s="33" t="n"/>
      <c r="B37" s="34" t="inlineStr">
        <is>
          <t>Year total</t>
        </is>
      </c>
      <c r="C37" s="35">
        <f>SUM(C25:C36)</f>
        <v/>
      </c>
      <c r="D37" s="35">
        <f>SUM(D25:D36)</f>
        <v/>
      </c>
      <c r="E37" s="35">
        <f>SUM(E25:E36)</f>
        <v/>
      </c>
      <c r="F37" s="33" t="n"/>
      <c r="G37" s="35">
        <f>SUM(G25:G36)</f>
        <v/>
      </c>
      <c r="H37" s="35">
        <f>G37</f>
        <v/>
      </c>
      <c r="I37" s="33" t="n"/>
      <c r="J37" s="33" t="n"/>
      <c r="K37" s="33" t="n"/>
      <c r="L37" s="33" t="n"/>
      <c r="M37" s="33" t="n"/>
      <c r="N37" s="33" t="n"/>
    </row>
    <row r="39" ht="22" customHeight="1">
      <c r="B39" s="3" t="inlineStr">
        <is>
          <t>4 · Estimated withholding</t>
        </is>
      </c>
    </row>
    <row r="40" ht="20" customHeight="1">
      <c r="D40" s="36" t="inlineStr">
        <is>
          <t>So far (from your log)</t>
        </is>
      </c>
      <c r="F40" s="36" t="inlineStr">
        <is>
          <t>Full-year estimate</t>
        </is>
      </c>
      <c r="H40" s="37" t="inlineStr">
        <is>
          <t>What it means</t>
        </is>
      </c>
    </row>
    <row r="41" ht="30" customHeight="1">
      <c r="B41" s="10" t="inlineStr">
        <is>
          <t>Earnings counted toward the test</t>
        </is>
      </c>
      <c r="D41" s="38">
        <f>G37</f>
        <v/>
      </c>
      <c r="E41" s="12" t="n"/>
      <c r="F41" s="39" t="n"/>
      <c r="G41" s="12" t="n"/>
      <c r="H41" s="13" t="inlineStr">
        <is>
          <t>Full-year column (optional, yellow): type your estimate for the whole year, the same number you gave SSA. In the year you reach FRA, include only earnings before your FRA month.</t>
        </is>
      </c>
    </row>
    <row r="42" ht="30" customHeight="1">
      <c r="B42" s="10" t="inlineStr">
        <is>
          <t>Annual limit</t>
        </is>
      </c>
      <c r="D42" s="38">
        <f>IF($P$16=3,"No limit",IF($P$21,$P$18,"Missing"))</f>
        <v/>
      </c>
      <c r="E42" s="12" t="n"/>
      <c r="F42" s="38">
        <f>IF(F41="","",IF($P$16=3,"No limit",IF($P$21,$P$18,"Missing")))</f>
        <v/>
      </c>
      <c r="G42" s="12" t="n"/>
      <c r="H42" s="13" t="inlineStr">
        <is>
          <t>The 2026 limit that applies to your status (section 2).</t>
        </is>
      </c>
    </row>
    <row r="43" ht="30" customHeight="1">
      <c r="B43" s="10" t="inlineStr">
        <is>
          <t>Earnings over the limit</t>
        </is>
      </c>
      <c r="D43" s="38">
        <f>IF($P$16=3,0,IF($P$21,MAX(0,D41-$P$18),""))</f>
        <v/>
      </c>
      <c r="E43" s="12" t="n"/>
      <c r="F43" s="38">
        <f>IF(F41="","",IF($P$16=3,0,IF($P$21,MAX(0,F41-$P$18),"")))</f>
        <v/>
      </c>
      <c r="G43" s="12" t="n"/>
      <c r="H43" s="13" t="inlineStr">
        <is>
          <t>Excess earnings. Zero means you're at or under the limit.</t>
        </is>
      </c>
    </row>
    <row r="44" ht="30" customHeight="1">
      <c r="B44" s="10" t="inlineStr">
        <is>
          <t>Excess ÷ rate (cents dropped)</t>
        </is>
      </c>
      <c r="D44" s="38">
        <f>IF(D43="","",ROUNDDOWN(D43/$P$20,0))</f>
        <v/>
      </c>
      <c r="E44" s="12" t="n"/>
      <c r="F44" s="38">
        <f>IF(F43="","",ROUNDDOWN(F43/$P$20,0))</f>
        <v/>
      </c>
      <c r="G44" s="12" t="n"/>
      <c r="H44" s="13" t="inlineStr">
        <is>
          <t>$1 for every $2 over (under FRA all year), or $1 for every $3 over (year you reach FRA).</t>
        </is>
      </c>
    </row>
    <row r="45" ht="30" customHeight="1">
      <c r="B45" s="10" t="inlineStr">
        <is>
          <t>Benefits SSA could hold back</t>
        </is>
      </c>
      <c r="D45" s="38">
        <f>N($D$10)*SUM($Q$25:$Q$36)</f>
        <v/>
      </c>
      <c r="E45" s="12" t="n"/>
      <c r="F45" s="38">
        <f>IF(F41="","",N($D$10)*SUM($Q$25:$Q$36))</f>
        <v/>
      </c>
      <c r="G45" s="12" t="n"/>
      <c r="H45" s="13" t="inlineStr">
        <is>
          <t>Your monthly benefit × months on benefits before your FRA month (minus any grace-year non-service months). SSA can't hold back more than this.</t>
        </is>
      </c>
    </row>
    <row r="46" ht="30" customHeight="1">
      <c r="B46" s="40" t="inlineStr">
        <is>
          <t>ESTIMATED AMOUNT SSA WOULD WITHHOLD</t>
        </is>
      </c>
      <c r="D46" s="41">
        <f>IF(D44="","",MIN(D44,D45))</f>
        <v/>
      </c>
      <c r="E46" s="12" t="n"/>
      <c r="F46" s="41">
        <f>IF(F44="","",MIN(F44,F45))</f>
        <v/>
      </c>
      <c r="G46" s="12" t="n"/>
      <c r="H46" s="13" t="inlineStr">
        <is>
          <t>The smaller of the two rows above. An estimate for planning, not an SSA determination.</t>
        </is>
      </c>
    </row>
    <row r="47" ht="30" customHeight="1">
      <c r="B47" s="10" t="inlineStr">
        <is>
          <t>Whole checks likely held</t>
        </is>
      </c>
      <c r="D47" s="42">
        <f>IF(D46="","",IF(N($D$10)&gt;0,ROUNDUP(D46/$D$10,0),0))</f>
        <v/>
      </c>
      <c r="E47" s="12" t="n"/>
      <c r="F47" s="42">
        <f>IF(F46="","",IF(N($D$10)&gt;0,ROUNDUP(F46/$D$10,0),0))</f>
        <v/>
      </c>
      <c r="G47" s="12" t="n"/>
      <c r="H47" s="13" t="inlineStr">
        <is>
          <t>SSA usually holds back entire monthly checks, starting with the first benefit month of the year. Column M shows which months (uses the full-year estimate if you entered one).</t>
        </is>
      </c>
    </row>
    <row r="48" ht="30" customHeight="1">
      <c r="B48" s="10" t="inlineStr">
        <is>
          <t>Held beyond the amount owed</t>
        </is>
      </c>
      <c r="D48" s="38">
        <f>IF(D46="","",D47*N($D$10)-D46)</f>
        <v/>
      </c>
      <c r="E48" s="12" t="n"/>
      <c r="F48" s="38">
        <f>IF(F46="","",F47*N($D$10)-F46)</f>
        <v/>
      </c>
      <c r="G48" s="12" t="n"/>
      <c r="H48" s="13" t="inlineStr">
        <is>
          <t>Extra withheld by holding whole checks. SSA generally pays this back after the year ends (SSA's example: repaid the next year).</t>
        </is>
      </c>
    </row>
    <row r="49" ht="30" customHeight="1">
      <c r="B49" s="10" t="inlineStr">
        <is>
          <t>Estimated benefits you keep this year</t>
        </is>
      </c>
      <c r="D49" s="38">
        <f>IF(D46="","",N($D$10)*$P$24-D46)</f>
        <v/>
      </c>
      <c r="E49" s="12" t="n"/>
      <c r="F49" s="38">
        <f>IF(F46="","",N($D$10)*$P$24-F46)</f>
        <v/>
      </c>
      <c r="G49" s="12" t="n"/>
      <c r="H49" s="13" t="inlineStr">
        <is>
          <t>Benefit × months on benefits this year, minus the estimated withholding (after any repayment). Withheld months are credited back when you reach FRA.</t>
        </is>
      </c>
    </row>
    <row r="51" ht="22" customHeight="1">
      <c r="B51" s="3" t="inlineStr">
        <is>
          <t>5 · Reminders</t>
        </is>
      </c>
    </row>
    <row r="52" ht="28" customHeight="1">
      <c r="A52" s="43" t="inlineStr">
        <is>
          <t>•</t>
        </is>
      </c>
      <c r="B52" s="44" t="inlineStr">
        <is>
          <t>Annual report: if you were under FRA, got benefits, and earned over the annual limit, SSA requires a report of your earnings, typically due by April 15 of the following year (April 15, 2027 for 2026). SSA may use your W-2 and self-employment tax return as that report. Contact SSA if its information is wrong or incomplete.</t>
        </is>
      </c>
    </row>
    <row r="53" ht="28" customHeight="1">
      <c r="A53" s="43" t="inlineStr">
        <is>
          <t>•</t>
        </is>
      </c>
      <c r="B53" s="44" t="inlineStr">
        <is>
          <t>Estimate changed? Tell SSA right away (ssa.gov, my Social Security, or 1-800-772-1213), then note the date and new estimate on the SSA Log tab.</t>
        </is>
      </c>
    </row>
    <row r="54" ht="28" customHeight="1">
      <c r="A54" s="43" t="inlineStr">
        <is>
          <t>•</t>
        </is>
      </c>
      <c r="B54" s="44" t="inlineStr">
        <is>
          <t>Withheld benefits are not lost. At full retirement age SSA recalculates your benefit to credit months withheld (exceptions apply to some spouses and survivors caring for children).</t>
        </is>
      </c>
    </row>
    <row r="55" ht="28" customHeight="1">
      <c r="A55" s="43" t="inlineStr">
        <is>
          <t>•</t>
        </is>
      </c>
      <c r="B55" s="44" t="inlineStr">
        <is>
          <t>Not covered: disability benefits (SSDI/SSI), work outside the U.S., and family members' own earnings. See SSA's How Work Affects Your Benefits (Pub. 05-10069).</t>
        </is>
      </c>
    </row>
    <row r="57" ht="22" customHeight="1">
      <c r="B57" s="3" t="inlineStr">
        <is>
          <t>Sources (ssa.gov)</t>
        </is>
      </c>
    </row>
    <row r="58">
      <c r="B58" s="8" t="inlineStr">
        <is>
          <t>SSA: Exempt Amounts Under the Earnings Test: https://www.ssa.gov/oact/cola/rtea.html</t>
        </is>
      </c>
    </row>
    <row r="59">
      <c r="B59" s="8" t="inlineStr">
        <is>
          <t>SSA: Receiving Benefits While Working: https://www.ssa.gov/benefits/retirement/planner/whileworking.html</t>
        </is>
      </c>
    </row>
    <row r="60">
      <c r="B60" s="8" t="inlineStr">
        <is>
          <t>SSA Pub. 05-10069: How Work Affects Your Benefits: https://www.ssa.gov/pubs/EN-05-10069.pdf</t>
        </is>
      </c>
    </row>
    <row r="61">
      <c r="B61" s="8" t="inlineStr">
        <is>
          <t>SSA: 2026 COLA Fact Sheet: https://www.ssa.gov/news/en/cola/factsheets/2026.html</t>
        </is>
      </c>
    </row>
    <row r="62">
      <c r="B62" s="8" t="inlineStr">
        <is>
          <t>SSA: Normal Retirement Age by birth year: https://www.ssa.gov/oact/progdata/nra.html</t>
        </is>
      </c>
    </row>
    <row r="63">
      <c r="B63" s="8" t="inlineStr">
        <is>
          <t>SSA: Annual report of earnings (20 CFR 404.452): https://www.ssa.gov/OP_Home/cfr20/404/404-0452.htm</t>
        </is>
      </c>
    </row>
    <row r="64">
      <c r="B64" s="8" t="inlineStr">
        <is>
          <t>SSA POMS RS 02510.015: Annual Report of Earnings: https://secure.ssa.gov/POMS.NSF/lnx/0302510015</t>
        </is>
      </c>
    </row>
    <row r="66" ht="40" customHeight="1">
      <c r="B66" s="9" t="inlineStr">
        <is>
          <t>RetireTally is not affiliated with, endorsed by, or connected to the Social Security Administration (SSA) or any government agency. This tracker is for general information and record-keeping only. It is not financial, legal, tax, or benefits advice. Results are estimates; SSA alone decides your benefits. Verify with SSA at ssa.gov, your my Social Security account, or 1-800-772-1213.</t>
        </is>
      </c>
    </row>
  </sheetData>
  <mergeCells count="101">
    <mergeCell ref="D11:F11"/>
    <mergeCell ref="D45:E45"/>
    <mergeCell ref="B12:C12"/>
    <mergeCell ref="G19:N19"/>
    <mergeCell ref="D9:F9"/>
    <mergeCell ref="H43:N43"/>
    <mergeCell ref="G6:N6"/>
    <mergeCell ref="D48:E48"/>
    <mergeCell ref="H41:N41"/>
    <mergeCell ref="B22:N22"/>
    <mergeCell ref="B59:N59"/>
    <mergeCell ref="B39:N39"/>
    <mergeCell ref="B49:C49"/>
    <mergeCell ref="H49:N49"/>
    <mergeCell ref="F43:G43"/>
    <mergeCell ref="B14:N14"/>
    <mergeCell ref="B23:N23"/>
    <mergeCell ref="B41:C41"/>
    <mergeCell ref="B16:C16"/>
    <mergeCell ref="D17:F17"/>
    <mergeCell ref="B64:N64"/>
    <mergeCell ref="B18:C18"/>
    <mergeCell ref="H48:N48"/>
    <mergeCell ref="B51:N51"/>
    <mergeCell ref="A1:N1"/>
    <mergeCell ref="G8:N8"/>
    <mergeCell ref="G17:N17"/>
    <mergeCell ref="B63:N63"/>
    <mergeCell ref="B11:C11"/>
    <mergeCell ref="F45:G45"/>
    <mergeCell ref="G10:N10"/>
    <mergeCell ref="F42:G42"/>
    <mergeCell ref="D47:E47"/>
    <mergeCell ref="B66:N66"/>
    <mergeCell ref="F47:G47"/>
    <mergeCell ref="D5:F5"/>
    <mergeCell ref="H40:N40"/>
    <mergeCell ref="F46:G46"/>
    <mergeCell ref="G5:N5"/>
    <mergeCell ref="B6:C6"/>
    <mergeCell ref="G20:N20"/>
    <mergeCell ref="B15:C15"/>
    <mergeCell ref="F48:G48"/>
    <mergeCell ref="B61:N61"/>
    <mergeCell ref="B7:C7"/>
    <mergeCell ref="D7:F7"/>
    <mergeCell ref="B55:N55"/>
    <mergeCell ref="H42:N42"/>
    <mergeCell ref="D16:F16"/>
    <mergeCell ref="B43:C43"/>
    <mergeCell ref="G7:N7"/>
    <mergeCell ref="D49:E49"/>
    <mergeCell ref="B42:C42"/>
    <mergeCell ref="D18:F18"/>
    <mergeCell ref="B17:C17"/>
    <mergeCell ref="D8:F8"/>
    <mergeCell ref="G18:N18"/>
    <mergeCell ref="B44:C44"/>
    <mergeCell ref="H44:N44"/>
    <mergeCell ref="B19:C19"/>
    <mergeCell ref="A2:N2"/>
    <mergeCell ref="B58:N58"/>
    <mergeCell ref="B52:N52"/>
    <mergeCell ref="B9:C9"/>
    <mergeCell ref="H46:N46"/>
    <mergeCell ref="D20:F20"/>
    <mergeCell ref="D12:N12"/>
    <mergeCell ref="B60:N60"/>
    <mergeCell ref="B57:N57"/>
    <mergeCell ref="B5:C5"/>
    <mergeCell ref="B20:C20"/>
    <mergeCell ref="B45:C45"/>
    <mergeCell ref="F49:G49"/>
    <mergeCell ref="H45:N45"/>
    <mergeCell ref="B53:N53"/>
    <mergeCell ref="D6:F6"/>
    <mergeCell ref="G9:N9"/>
    <mergeCell ref="B47:C47"/>
    <mergeCell ref="H47:N47"/>
    <mergeCell ref="G11:N11"/>
    <mergeCell ref="B46:C46"/>
    <mergeCell ref="D46:E46"/>
    <mergeCell ref="D40:E40"/>
    <mergeCell ref="F40:G40"/>
    <mergeCell ref="B48:C48"/>
    <mergeCell ref="B4:N4"/>
    <mergeCell ref="B62:N62"/>
    <mergeCell ref="D41:E41"/>
    <mergeCell ref="B8:C8"/>
    <mergeCell ref="D15:F15"/>
    <mergeCell ref="F41:G41"/>
    <mergeCell ref="B54:N54"/>
    <mergeCell ref="D43:E43"/>
    <mergeCell ref="G15:N15"/>
    <mergeCell ref="B10:C10"/>
    <mergeCell ref="D10:F10"/>
    <mergeCell ref="D19:F19"/>
    <mergeCell ref="D42:E42"/>
    <mergeCell ref="G16:N16"/>
    <mergeCell ref="D44:E44"/>
    <mergeCell ref="F44:G44"/>
  </mergeCells>
  <conditionalFormatting sqref="H25:H36">
    <cfRule type="expression" priority="1" dxfId="0">
      <formula>AND($P$21,$P$16&lt;&gt;3,H25&gt;$P$18)</formula>
    </cfRule>
  </conditionalFormatting>
  <conditionalFormatting sqref="J25:J36">
    <cfRule type="expression" priority="2" dxfId="1">
      <formula>J25="Over"</formula>
    </cfRule>
  </conditionalFormatting>
  <conditionalFormatting sqref="L25:L36">
    <cfRule type="expression" priority="3" dxfId="1">
      <formula>AND(L25="Yes",J25="Over")</formula>
    </cfRule>
  </conditionalFormatting>
  <conditionalFormatting sqref="M25:M36">
    <cfRule type="expression" priority="4" dxfId="2">
      <formula>LEFT(M25,6)="Likely"</formula>
    </cfRule>
  </conditionalFormatting>
  <dataValidations count="6">
    <dataValidation sqref="D5" showDropDown="0" showInputMessage="0" showErrorMessage="0" allowBlank="0" type="list">
      <formula1>=Limits!$A$6:$A$10</formula1>
    </dataValidation>
    <dataValidation sqref="D7 D9" showDropDown="0" showInputMessage="0" showErrorMessage="1" allowBlank="1" error="Enter a month number from 1 to 12" type="whole" operator="between">
      <formula1>1</formula1>
      <formula2>12</formula2>
    </dataValidation>
    <dataValidation sqref="D11" showDropDown="0" showInputMessage="0" showErrorMessage="0" allowBlank="1" type="list">
      <formula1>"Yes,No"</formula1>
    </dataValidation>
    <dataValidation sqref="L25:L36" showDropDown="0" showInputMessage="0" showErrorMessage="0" allowBlank="1" type="list">
      <formula1>"Yes,No"</formula1>
    </dataValidation>
    <dataValidation sqref="C25:C36 D10 F41" showDropDown="0" showInputMessage="0" showErrorMessage="1" allowBlank="1" error="Enter a dollar amount (no $ sign needed)" type="decimal" operator="greaterThanOrEqual">
      <formula1>0</formula1>
    </dataValidation>
    <dataValidation sqref="D25:D36" showDropDown="0" showInputMessage="0" showErrorMessage="1" allowBlank="1" error="Enter a dollar amount" type="decimal"/>
  </dataValidations>
  <hyperlinks>
    <hyperlink xmlns:r="http://schemas.openxmlformats.org/officeDocument/2006/relationships" ref="B58" r:id="rId1"/>
    <hyperlink xmlns:r="http://schemas.openxmlformats.org/officeDocument/2006/relationships" ref="B59" r:id="rId2"/>
    <hyperlink xmlns:r="http://schemas.openxmlformats.org/officeDocument/2006/relationships" ref="B60" r:id="rId3"/>
    <hyperlink xmlns:r="http://schemas.openxmlformats.org/officeDocument/2006/relationships" ref="B61" r:id="rId4"/>
    <hyperlink xmlns:r="http://schemas.openxmlformats.org/officeDocument/2006/relationships" ref="B62" r:id="rId5"/>
    <hyperlink xmlns:r="http://schemas.openxmlformats.org/officeDocument/2006/relationships" ref="B63" r:id="rId6"/>
    <hyperlink xmlns:r="http://schemas.openxmlformats.org/officeDocument/2006/relationships" ref="B64" r:id="rId7"/>
  </hyperlinks>
  <pageMargins left="0.4" right="0.4" top="0.5" bottom="0.5" header="0.5" footer="0.5"/>
  <pageSetup orientation="landscape" paperSize="1" fitToHeight="0" fitToWidth="1"/>
  <headerFooter>
    <oddHeader/>
    <oddFooter>&amp;LRetireTally · Not affiliated with SSA · Information only&amp;RPage &amp;P of &amp;N</oddFooter>
    <evenHeader/>
    <evenFooter/>
    <firstHeader/>
    <firstFooter/>
  </headerFooter>
  <rowBreaks count="2" manualBreakCount="2">
    <brk id="21" min="0" max="16383" man="1"/>
    <brk id="50" min="0" max="16383" man="1"/>
  </rowBreaks>
</worksheet>
</file>

<file path=xl/worksheets/sheet8.xml><?xml version="1.0" encoding="utf-8"?>
<worksheet xmlns="http://schemas.openxmlformats.org/spreadsheetml/2006/main">
  <sheetPr>
    <tabColor rgb="009CA3AF"/>
    <outlinePr summaryBelow="1" summaryRight="1"/>
    <pageSetUpPr fitToPage="1"/>
  </sheetPr>
  <dimension ref="A1:L13"/>
  <sheetViews>
    <sheetView showGridLines="0" workbookViewId="0">
      <selection activeCell="A1" sqref="A1"/>
    </sheetView>
  </sheetViews>
  <sheetFormatPr baseColWidth="8" defaultRowHeight="15"/>
  <cols>
    <col width="5" customWidth="1" min="1" max="1"/>
    <col width="44" customWidth="1" min="2" max="2"/>
    <col width="11" customWidth="1" min="3" max="3"/>
    <col width="12" customWidth="1" min="4" max="4"/>
    <col width="11" customWidth="1" min="5" max="5"/>
    <col width="8" customWidth="1" min="6" max="6"/>
    <col width="13" customWidth="1" min="7" max="7"/>
    <col width="12" customWidth="1" min="8" max="8"/>
    <col width="10" customWidth="1" min="9" max="9"/>
    <col width="11" customWidth="1" min="10" max="10"/>
    <col width="11" customWidth="1" min="11" max="11"/>
    <col width="40" customWidth="1" min="12" max="12"/>
  </cols>
  <sheetData>
    <row r="1" ht="34" customHeight="1">
      <c r="A1" s="1" t="inlineStr">
        <is>
          <t>SSA Examples Check · the formulas vs. SSA's published 2026 examples</t>
        </is>
      </c>
    </row>
    <row r="2" ht="30" customHeight="1">
      <c r="A2" s="2" t="inlineStr">
        <is>
          <t>Same formula as the Tracker: withholding = (counted earnings − limit) ÷ 2 or 3, cents dropped. Whole checks are held from the first benefit month; any extra is repaid after the year ends.</t>
        </is>
      </c>
    </row>
    <row r="4" ht="32" customHeight="1">
      <c r="A4" s="45" t="inlineStr">
        <is>
          <t>Ex.</t>
        </is>
      </c>
      <c r="B4" s="45" t="inlineStr">
        <is>
          <t>Situation (source)</t>
        </is>
      </c>
      <c r="C4" s="45" t="inlineStr">
        <is>
          <t>Monthly benefit</t>
        </is>
      </c>
      <c r="D4" s="45" t="inlineStr">
        <is>
          <t>Counted earnings</t>
        </is>
      </c>
      <c r="E4" s="45" t="inlineStr">
        <is>
          <t>Limit</t>
        </is>
      </c>
      <c r="F4" s="45" t="inlineStr">
        <is>
          <t>$ per $1</t>
        </is>
      </c>
      <c r="G4" s="45" t="inlineStr">
        <is>
          <t>Withholding (calc)</t>
        </is>
      </c>
      <c r="H4" s="45" t="inlineStr">
        <is>
          <t>SSA published</t>
        </is>
      </c>
      <c r="I4" s="45" t="inlineStr">
        <is>
          <t>Match?</t>
        </is>
      </c>
      <c r="J4" s="45" t="inlineStr">
        <is>
          <t>Checks held (calc)</t>
        </is>
      </c>
      <c r="K4" s="45" t="inlineStr">
        <is>
          <t>Repaid later (calc)</t>
        </is>
      </c>
      <c r="L4" s="45" t="inlineStr">
        <is>
          <t>SSA says</t>
        </is>
      </c>
    </row>
    <row r="5" ht="30" customHeight="1">
      <c r="A5" s="59" t="inlineStr">
        <is>
          <t>A</t>
        </is>
      </c>
      <c r="B5" s="60" t="inlineStr">
        <is>
          <t>Under FRA all year, earns $33,400 (Receiving Benefits While Working)</t>
        </is>
      </c>
      <c r="C5" s="61" t="n">
        <v>800</v>
      </c>
      <c r="D5" s="61" t="n">
        <v>33400</v>
      </c>
      <c r="E5" s="61">
        <f>Limits!B6</f>
        <v/>
      </c>
      <c r="F5" s="59" t="n">
        <v>2</v>
      </c>
      <c r="G5" s="61">
        <f>ROUNDDOWN(MAX(0,D5-E5)/F5,0)</f>
        <v/>
      </c>
      <c r="H5" s="61" t="n">
        <v>4460</v>
      </c>
      <c r="I5" s="59">
        <f>IF(G5=H5,"✓ Match","Check")</f>
        <v/>
      </c>
      <c r="J5" s="59">
        <f>ROUNDUP(G5/C5,0)</f>
        <v/>
      </c>
      <c r="K5" s="61">
        <f>J5*C5-G5</f>
        <v/>
      </c>
      <c r="L5" s="60" t="inlineStr">
        <is>
          <t>Reduced $4,460; receives $5,140</t>
        </is>
      </c>
    </row>
    <row r="6" ht="30" customHeight="1">
      <c r="A6" s="59" t="inlineStr">
        <is>
          <t>B</t>
        </is>
      </c>
      <c r="B6" s="60" t="inlineStr">
        <is>
          <t>FRA Aug 2026; $66,000 earned Jan–Jul (Receiving Benefits While Working)</t>
        </is>
      </c>
      <c r="C6" s="61" t="n">
        <v>800</v>
      </c>
      <c r="D6" s="61" t="n">
        <v>66000</v>
      </c>
      <c r="E6" s="61">
        <f>Limits!D6</f>
        <v/>
      </c>
      <c r="F6" s="59" t="n">
        <v>3</v>
      </c>
      <c r="G6" s="61">
        <f>ROUNDDOWN(MAX(0,D6-E6)/F6,0)</f>
        <v/>
      </c>
      <c r="H6" s="61" t="n">
        <v>280</v>
      </c>
      <c r="I6" s="59">
        <f>IF(G6=H6,"✓ Match","Check")</f>
        <v/>
      </c>
      <c r="J6" s="59">
        <f>ROUNDUP(G6/C6,0)</f>
        <v/>
      </c>
      <c r="K6" s="61">
        <f>J6*C6-G6</f>
        <v/>
      </c>
      <c r="L6" s="60" t="inlineStr">
        <is>
          <t>Reduced $280; receives $5,320 of $5,600 for Jan–Jul</t>
        </is>
      </c>
    </row>
    <row r="7" ht="30" customHeight="1">
      <c r="A7" s="59" t="inlineStr">
        <is>
          <t>C</t>
        </is>
      </c>
      <c r="B7" s="60" t="inlineStr">
        <is>
          <t>Files at 62 in Jan 2026, earns $26,080 (Pub. 05-10069)</t>
        </is>
      </c>
      <c r="C7" s="61" t="n">
        <v>600</v>
      </c>
      <c r="D7" s="61" t="n">
        <v>26080</v>
      </c>
      <c r="E7" s="61">
        <f>Limits!B6</f>
        <v/>
      </c>
      <c r="F7" s="59" t="n">
        <v>2</v>
      </c>
      <c r="G7" s="61">
        <f>ROUNDDOWN(MAX(0,D7-E7)/F7,0)</f>
        <v/>
      </c>
      <c r="H7" s="61" t="n">
        <v>800</v>
      </c>
      <c r="I7" s="59">
        <f>IF(G7=H7,"✓ Match","Check")</f>
        <v/>
      </c>
      <c r="J7" s="59">
        <f>ROUNDUP(G7/C7,0)</f>
        <v/>
      </c>
      <c r="K7" s="61">
        <f>J7*C7-G7</f>
        <v/>
      </c>
      <c r="L7" s="60" t="inlineStr">
        <is>
          <t>Jan &amp; Feb checks withheld; $400 repaid in 2027</t>
        </is>
      </c>
    </row>
    <row r="8" ht="30" customHeight="1">
      <c r="A8" s="59" t="inlineStr">
        <is>
          <t>D</t>
        </is>
      </c>
      <c r="B8" s="60" t="inlineStr">
        <is>
          <t>Hypothetical FRA Nov 2026; $68,520 Jan–Oct (Pub. 05-10069)</t>
        </is>
      </c>
      <c r="C8" s="61" t="n">
        <v>600</v>
      </c>
      <c r="D8" s="61" t="n">
        <v>68520</v>
      </c>
      <c r="E8" s="61">
        <f>Limits!D6</f>
        <v/>
      </c>
      <c r="F8" s="59" t="n">
        <v>3</v>
      </c>
      <c r="G8" s="61">
        <f>ROUNDDOWN(MAX(0,D8-E8)/F8,0)</f>
        <v/>
      </c>
      <c r="H8" s="61" t="n">
        <v>1120</v>
      </c>
      <c r="I8" s="59">
        <f>IF(G8=H8,"✓ Match","Check")</f>
        <v/>
      </c>
      <c r="J8" s="59">
        <f>ROUNDUP(G8/C8,0)</f>
        <v/>
      </c>
      <c r="K8" s="61">
        <f>J8*C8-G8</f>
        <v/>
      </c>
      <c r="L8" s="60" t="inlineStr">
        <is>
          <t>Jan &amp; Feb withheld; $80 repaid in 2027</t>
        </is>
      </c>
    </row>
    <row r="9" ht="30" customHeight="1">
      <c r="A9" s="59" t="inlineStr">
        <is>
          <t>E1</t>
        </is>
      </c>
      <c r="B9" s="60" t="inlineStr">
        <is>
          <t>Table: $700/mo, earns $25,000 (Pub. 05-10069)</t>
        </is>
      </c>
      <c r="C9" s="61" t="n">
        <v>700</v>
      </c>
      <c r="D9" s="61" t="n">
        <v>25000</v>
      </c>
      <c r="E9" s="61">
        <f>Limits!B6</f>
        <v/>
      </c>
      <c r="F9" s="59" t="n">
        <v>2</v>
      </c>
      <c r="G9" s="61">
        <f>ROUNDDOWN(MAX(0,D9-E9)/F9,0)</f>
        <v/>
      </c>
      <c r="H9" s="61" t="n">
        <v>260</v>
      </c>
      <c r="I9" s="59">
        <f>IF(G9=H9,"✓ Match","Check")</f>
        <v/>
      </c>
      <c r="J9" s="59">
        <f>ROUNDUP(G9/C9,0)</f>
        <v/>
      </c>
      <c r="K9" s="61">
        <f>J9*C9-G9</f>
        <v/>
      </c>
      <c r="L9" s="60" t="inlineStr">
        <is>
          <t>Receives $8,140 of $8,400</t>
        </is>
      </c>
    </row>
    <row r="10" ht="30" customHeight="1">
      <c r="A10" s="59" t="inlineStr">
        <is>
          <t>E2</t>
        </is>
      </c>
      <c r="B10" s="60" t="inlineStr">
        <is>
          <t>Table: $900/mo, earns $27,000 (Pub. 05-10069)</t>
        </is>
      </c>
      <c r="C10" s="61" t="n">
        <v>900</v>
      </c>
      <c r="D10" s="61" t="n">
        <v>27000</v>
      </c>
      <c r="E10" s="61">
        <f>Limits!B6</f>
        <v/>
      </c>
      <c r="F10" s="59" t="n">
        <v>2</v>
      </c>
      <c r="G10" s="61">
        <f>ROUNDDOWN(MAX(0,D10-E10)/F10,0)</f>
        <v/>
      </c>
      <c r="H10" s="61" t="n">
        <v>1260</v>
      </c>
      <c r="I10" s="59">
        <f>IF(G10=H10,"✓ Match","Check")</f>
        <v/>
      </c>
      <c r="J10" s="59">
        <f>ROUNDUP(G10/C10,0)</f>
        <v/>
      </c>
      <c r="K10" s="61">
        <f>J10*C10-G10</f>
        <v/>
      </c>
      <c r="L10" s="60" t="inlineStr">
        <is>
          <t>Receives $9,540 of $10,800</t>
        </is>
      </c>
    </row>
    <row r="11" ht="30" customHeight="1">
      <c r="A11" s="59" t="inlineStr">
        <is>
          <t>E3</t>
        </is>
      </c>
      <c r="B11" s="60" t="inlineStr">
        <is>
          <t>Table: $1,100/mo, earns $25,000 (Pub. 05-10069)</t>
        </is>
      </c>
      <c r="C11" s="61" t="n">
        <v>1100</v>
      </c>
      <c r="D11" s="61" t="n">
        <v>25000</v>
      </c>
      <c r="E11" s="61">
        <f>Limits!B6</f>
        <v/>
      </c>
      <c r="F11" s="59" t="n">
        <v>2</v>
      </c>
      <c r="G11" s="61">
        <f>ROUNDDOWN(MAX(0,D11-E11)/F11,0)</f>
        <v/>
      </c>
      <c r="H11" s="61" t="n">
        <v>260</v>
      </c>
      <c r="I11" s="59">
        <f>IF(G11=H11,"✓ Match","Check")</f>
        <v/>
      </c>
      <c r="J11" s="59">
        <f>ROUNDUP(G11/C11,0)</f>
        <v/>
      </c>
      <c r="K11" s="61">
        <f>J11*C11-G11</f>
        <v/>
      </c>
      <c r="L11" s="60" t="inlineStr">
        <is>
          <t>Receives $12,940 of $13,200</t>
        </is>
      </c>
    </row>
    <row r="13" ht="30" customHeight="1">
      <c r="A13" s="49" t="inlineStr">
        <is>
          <t>Example E figures are SSA's table values; the withholding shown is the difference between the full-year benefit and what SSA says you receive. Example C/D 'checks held' and 'repaid later' match SSA's descriptions (2 checks; $400 and $80).</t>
        </is>
      </c>
    </row>
  </sheetData>
  <mergeCells count="3">
    <mergeCell ref="A13:L13"/>
    <mergeCell ref="A2:L2"/>
    <mergeCell ref="A1:L1"/>
  </mergeCells>
  <conditionalFormatting sqref="I5:I11">
    <cfRule type="expression" priority="1" dxfId="3">
      <formula>LEFT(I5,1)="✓"</formula>
    </cfRule>
  </conditionalFormatting>
  <pageMargins left="0.4" right="0.4" top="0.5" bottom="0.5" header="0.5" footer="0.5"/>
  <pageSetup orientation="landscape" paperSize="1" fitToHeight="0" fitToWidth="1"/>
  <headerFooter>
    <oddHeader/>
    <oddFooter>&amp;LRetireTally · Not affiliated with SSA · Information only&amp;RPage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RetireTally</dc:creator>
  <dc:title xmlns:dc="http://purl.org/dc/elements/1.1/">RetireTally Earnings-Test Tracker 2026</dc:title>
  <dcterms:created xmlns:dcterms="http://purl.org/dc/terms/" xmlns:xsi="http://www.w3.org/2001/XMLSchema-instance" xsi:type="dcterms:W3CDTF">2026-10-05T17:18:31Z</dcterms:created>
  <dcterms:modified xmlns:dcterms="http://purl.org/dc/terms/" xmlns:xsi="http://www.w3.org/2001/XMLSchema-instance" xsi:type="dcterms:W3CDTF">2026-10-05T17:18:31Z</dcterms:modified>
</cp:coreProperties>
</file>