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My Plans" sheetId="2" state="visible" r:id="rId2"/>
    <sheet xmlns:r="http://schemas.openxmlformats.org/officeDocument/2006/relationships" name="Monthly Log" sheetId="3" state="visible" r:id="rId3"/>
    <sheet xmlns:r="http://schemas.openxmlformats.org/officeDocument/2006/relationships" name="Open Enrollment" sheetId="4" state="visible" r:id="rId4"/>
    <sheet xmlns:r="http://schemas.openxmlformats.org/officeDocument/2006/relationships" name="Reference" sheetId="5" state="visible" r:id="rId5"/>
    <sheet xmlns:r="http://schemas.openxmlformats.org/officeDocument/2006/relationships" name="Example – My Plans" sheetId="6" state="visible" r:id="rId6"/>
    <sheet xmlns:r="http://schemas.openxmlformats.org/officeDocument/2006/relationships" name="Example – Log" sheetId="7" state="visible" r:id="rId7"/>
  </sheets>
  <definedNames/>
  <calcPr calcId="124519" fullCalcOnLoad="1"/>
</workbook>
</file>

<file path=xl/styles.xml><?xml version="1.0" encoding="utf-8"?>
<styleSheet xmlns="http://schemas.openxmlformats.org/spreadsheetml/2006/main">
  <numFmts count="3">
    <numFmt numFmtId="164" formatCode="&quot;$&quot;#,##0.00;-&quot;$&quot;#,##0.00;&quot;–&quot;"/>
    <numFmt numFmtId="165" formatCode="&quot;$&quot;#,##0;-&quot;$&quot;#,##0;&quot;–&quot;"/>
    <numFmt numFmtId="166" formatCode="mm/dd/yyyy"/>
  </numFmts>
  <fonts count="16">
    <font>
      <name val="Calibri"/>
      <family val="2"/>
      <color theme="1"/>
      <sz val="11"/>
      <scheme val="minor"/>
    </font>
    <font>
      <name val="Arial"/>
      <b val="1"/>
      <color rgb="00FFFFFF"/>
      <sz val="16"/>
    </font>
    <font>
      <name val="Arial"/>
      <color rgb="006B7280"/>
      <sz val="10"/>
    </font>
    <font>
      <name val="Arial"/>
      <b val="1"/>
      <color rgb="000F6B5C"/>
      <sz val="12"/>
    </font>
    <font>
      <name val="Arial"/>
      <b val="1"/>
      <color rgb="000F6B5C"/>
      <sz val="11"/>
    </font>
    <font>
      <name val="Arial"/>
      <color rgb="001F2937"/>
      <sz val="10"/>
    </font>
    <font>
      <name val="Arial"/>
      <b val="1"/>
      <color rgb="001F2937"/>
      <sz val="10"/>
    </font>
    <font>
      <name val="Arial"/>
      <color rgb="001F2937"/>
      <sz val="9.5"/>
    </font>
    <font>
      <name val="Arial"/>
      <color rgb="000F6B5C"/>
      <sz val="9"/>
    </font>
    <font>
      <name val="Arial"/>
      <color rgb="006B7280"/>
      <sz val="8.5"/>
    </font>
    <font>
      <name val="Arial"/>
      <b val="1"/>
      <color rgb="00FFFFFF"/>
      <sz val="8.5"/>
    </font>
    <font>
      <name val="Arial"/>
      <b val="1"/>
      <color rgb="001F2937"/>
      <sz val="9"/>
    </font>
    <font>
      <name val="Arial"/>
      <color rgb="001F2937"/>
      <sz val="9"/>
    </font>
    <font>
      <name val="Arial"/>
      <color rgb="006B7280"/>
      <sz val="8"/>
    </font>
    <font>
      <name val="Arial"/>
      <b val="1"/>
      <color rgb="000F6B5C"/>
      <sz val="9"/>
    </font>
    <font>
      <name val="Arial"/>
      <color rgb="001F2937"/>
      <sz val="8.5"/>
    </font>
  </fonts>
  <fills count="6">
    <fill>
      <patternFill/>
    </fill>
    <fill>
      <patternFill patternType="gray125"/>
    </fill>
    <fill>
      <patternFill patternType="solid">
        <fgColor rgb="000F6B5C"/>
      </patternFill>
    </fill>
    <fill>
      <patternFill patternType="solid">
        <fgColor rgb="00FFF8DC"/>
      </patternFill>
    </fill>
    <fill>
      <patternFill patternType="solid">
        <fgColor rgb="00E6F2EF"/>
      </patternFill>
    </fill>
    <fill>
      <patternFill patternType="solid">
        <fgColor rgb="00FDF3E7"/>
      </patternFill>
    </fill>
  </fills>
  <borders count="7">
    <border>
      <left/>
      <right/>
      <top/>
      <bottom/>
      <diagonal/>
    </border>
    <border>
      <bottom style="medium">
        <color rgb="000F6B5C"/>
      </bottom>
    </border>
    <border>
      <left style="thin">
        <color rgb="00C9D3D1"/>
      </left>
      <right style="thin">
        <color rgb="00C9D3D1"/>
      </right>
      <top style="thin">
        <color rgb="00C9D3D1"/>
      </top>
      <bottom style="thin">
        <color rgb="00C9D3D1"/>
      </bottom>
    </border>
    <border>
      <left/>
      <right/>
      <top style="thin">
        <color rgb="00C9D3D1"/>
      </top>
      <bottom/>
      <diagonal/>
    </border>
    <border>
      <left/>
      <right style="thin">
        <color rgb="00C9D3D1"/>
      </right>
      <top style="thin">
        <color rgb="00C9D3D1"/>
      </top>
      <bottom/>
      <diagonal/>
    </border>
    <border>
      <left/>
      <right style="thin">
        <color rgb="00C9D3D1"/>
      </right>
      <top style="thin">
        <color rgb="00C9D3D1"/>
      </top>
      <bottom style="thin">
        <color rgb="00C9D3D1"/>
      </bottom>
      <diagonal/>
    </border>
    <border>
      <left/>
      <right/>
      <top style="thin">
        <color rgb="00C9D3D1"/>
      </top>
      <bottom style="thin">
        <color rgb="00C9D3D1"/>
      </bottom>
      <diagonal/>
    </border>
  </borders>
  <cellStyleXfs count="1">
    <xf numFmtId="0" fontId="0" fillId="0" borderId="0"/>
  </cellStyleXfs>
  <cellXfs count="48">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top" wrapText="1"/>
    </xf>
    <xf numFmtId="0" fontId="3" fillId="0" borderId="1" pivotButton="0" quotePrefix="0" xfId="0"/>
    <xf numFmtId="0" fontId="0" fillId="0" borderId="1" pivotButton="0" quotePrefix="0" xfId="0"/>
    <xf numFmtId="0" fontId="4" fillId="0" borderId="0" applyAlignment="1" pivotButton="0" quotePrefix="0" xfId="0">
      <alignment horizontal="center" vertical="top"/>
    </xf>
    <xf numFmtId="0" fontId="5" fillId="0" borderId="0" applyAlignment="1" pivotButton="0" quotePrefix="0" xfId="0">
      <alignment vertical="top" wrapText="1"/>
    </xf>
    <xf numFmtId="0" fontId="6" fillId="3" borderId="2" pivotButton="0" quotePrefix="0" xfId="0"/>
    <xf numFmtId="0" fontId="5" fillId="0" borderId="0" applyAlignment="1" pivotButton="0" quotePrefix="0" xfId="0">
      <alignment vertical="center"/>
    </xf>
    <xf numFmtId="0" fontId="6" fillId="4" borderId="2" pivotButton="0" quotePrefix="0" xfId="0"/>
    <xf numFmtId="0" fontId="7" fillId="5" borderId="0" applyAlignment="1" pivotButton="0" quotePrefix="0" xfId="0">
      <alignment vertical="top" wrapText="1"/>
    </xf>
    <xf numFmtId="0" fontId="0" fillId="5" borderId="0" pivotButton="0" quotePrefix="0" xfId="0"/>
    <xf numFmtId="0" fontId="8" fillId="0" borderId="0" pivotButton="0" quotePrefix="0" xfId="0"/>
    <xf numFmtId="0" fontId="9" fillId="0" borderId="0" applyAlignment="1" pivotButton="0" quotePrefix="0" xfId="0">
      <alignment vertical="top" wrapText="1"/>
    </xf>
    <xf numFmtId="0" fontId="6" fillId="0" borderId="0" applyAlignment="1" pivotButton="0" quotePrefix="0" xfId="0">
      <alignment vertical="center"/>
    </xf>
    <xf numFmtId="1" fontId="5" fillId="3" borderId="2" applyAlignment="1" pivotButton="0" quotePrefix="0" xfId="0">
      <alignment horizontal="left" vertical="center"/>
    </xf>
    <xf numFmtId="0" fontId="9" fillId="0" borderId="0" applyAlignment="1" pivotButton="0" quotePrefix="0" xfId="0">
      <alignment vertical="center" wrapText="1"/>
    </xf>
    <xf numFmtId="0" fontId="13" fillId="0" borderId="0" pivotButton="0" quotePrefix="0" xfId="0"/>
    <xf numFmtId="0" fontId="5" fillId="3" borderId="2" applyAlignment="1" pivotButton="0" quotePrefix="0" xfId="0">
      <alignment horizontal="left" vertical="center"/>
    </xf>
    <xf numFmtId="0" fontId="0" fillId="0" borderId="5" pivotButton="0" quotePrefix="0" xfId="0"/>
    <xf numFmtId="0" fontId="10" fillId="2" borderId="2" applyAlignment="1" pivotButton="0" quotePrefix="0" xfId="0">
      <alignment horizontal="center" vertical="center" wrapText="1"/>
    </xf>
    <xf numFmtId="0" fontId="11" fillId="0" borderId="2" applyAlignment="1" pivotButton="0" quotePrefix="0" xfId="0">
      <alignment vertical="center"/>
    </xf>
    <xf numFmtId="164" fontId="5" fillId="3" borderId="2" applyAlignment="1" pivotButton="0" quotePrefix="0" xfId="0">
      <alignment horizontal="right" vertical="center"/>
    </xf>
    <xf numFmtId="164" fontId="12" fillId="4" borderId="2" applyAlignment="1" pivotButton="0" quotePrefix="0" xfId="0">
      <alignment vertical="center"/>
    </xf>
    <xf numFmtId="164" fontId="6" fillId="4" borderId="2" applyAlignment="1" pivotButton="0" quotePrefix="0" xfId="0">
      <alignment vertical="center"/>
    </xf>
    <xf numFmtId="165" fontId="6" fillId="4" borderId="2" applyAlignment="1" pivotButton="0" quotePrefix="0" xfId="0">
      <alignment vertical="center"/>
    </xf>
    <xf numFmtId="165" fontId="5" fillId="3" borderId="2" applyAlignment="1" pivotButton="0" quotePrefix="0" xfId="0">
      <alignment horizontal="right" vertical="center"/>
    </xf>
    <xf numFmtId="0" fontId="14" fillId="0" borderId="0" pivotButton="0" quotePrefix="0" xfId="0"/>
    <xf numFmtId="0" fontId="13" fillId="0" borderId="2" applyAlignment="1" pivotButton="0" quotePrefix="0" xfId="0">
      <alignment horizontal="center" vertical="center"/>
    </xf>
    <xf numFmtId="0" fontId="6" fillId="0" borderId="2" applyAlignment="1" pivotButton="0" quotePrefix="0" xfId="0">
      <alignment vertical="center"/>
    </xf>
    <xf numFmtId="164" fontId="11" fillId="4" borderId="2" applyAlignment="1" pivotButton="0" quotePrefix="0" xfId="0">
      <alignment vertical="center"/>
    </xf>
    <xf numFmtId="0" fontId="0" fillId="0" borderId="6" pivotButton="0" quotePrefix="0" xfId="0"/>
    <xf numFmtId="0" fontId="11" fillId="0" borderId="2" applyAlignment="1" pivotButton="0" quotePrefix="0" xfId="0">
      <alignment vertical="center" wrapText="1"/>
    </xf>
    <xf numFmtId="0" fontId="15" fillId="4" borderId="2" applyAlignment="1" pivotButton="0" quotePrefix="0" xfId="0">
      <alignment vertical="center" wrapText="1"/>
    </xf>
    <xf numFmtId="0" fontId="12" fillId="0" borderId="2" applyAlignment="1" pivotButton="0" quotePrefix="0" xfId="0">
      <alignment vertical="center"/>
    </xf>
    <xf numFmtId="9" fontId="12" fillId="4" borderId="2" applyAlignment="1" pivotButton="0" quotePrefix="0" xfId="0">
      <alignment horizontal="center" vertical="center"/>
    </xf>
    <xf numFmtId="0" fontId="5" fillId="3" borderId="2" applyAlignment="1" pivotButton="0" quotePrefix="0" xfId="0">
      <alignment horizontal="center" vertical="center"/>
    </xf>
    <xf numFmtId="166" fontId="5" fillId="3" borderId="2" applyAlignment="1" pivotButton="0" quotePrefix="0" xfId="0">
      <alignment horizontal="left" vertical="center"/>
    </xf>
    <xf numFmtId="165" fontId="12" fillId="4" borderId="2" applyAlignment="1" pivotButton="0" quotePrefix="0" xfId="0">
      <alignment vertical="center"/>
    </xf>
    <xf numFmtId="165" fontId="11" fillId="4" borderId="2" applyAlignment="1" pivotButton="0" quotePrefix="0" xfId="0">
      <alignment vertical="center"/>
    </xf>
    <xf numFmtId="1" fontId="11" fillId="0" borderId="2" applyAlignment="1" pivotButton="0" quotePrefix="0" xfId="0">
      <alignment horizontal="center" vertical="center"/>
    </xf>
    <xf numFmtId="164" fontId="12" fillId="0" borderId="2" applyAlignment="1" pivotButton="0" quotePrefix="0" xfId="0">
      <alignment horizontal="center" vertical="center"/>
    </xf>
    <xf numFmtId="165" fontId="12" fillId="0" borderId="2" applyAlignment="1" pivotButton="0" quotePrefix="0" xfId="0">
      <alignment horizontal="center" vertical="center"/>
    </xf>
    <xf numFmtId="0" fontId="15" fillId="0" borderId="2" applyAlignment="1" pivotButton="0" quotePrefix="0" xfId="0">
      <alignment vertical="center" wrapText="1"/>
    </xf>
    <xf numFmtId="164" fontId="5" fillId="3" borderId="2" applyAlignment="1" pivotButton="0" quotePrefix="0" xfId="0">
      <alignment horizontal="center" vertical="center"/>
    </xf>
    <xf numFmtId="165" fontId="5" fillId="3" borderId="2" applyAlignment="1" pivotButton="0" quotePrefix="0" xfId="0">
      <alignment horizontal="center" vertical="center"/>
    </xf>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Medicare costs by month</a:t>
            </a:r>
          </a:p>
        </rich>
      </tx>
    </title>
    <plotArea>
      <barChart>
        <barDir val="col"/>
        <grouping val="clustered"/>
        <ser>
          <idx val="0"/>
          <order val="0"/>
          <tx>
            <strRef>
              <f>'Monthly Log'!Q6</f>
            </strRef>
          </tx>
          <spPr>
            <a:solidFill xmlns:a="http://schemas.openxmlformats.org/drawingml/2006/main">
              <a:srgbClr val="0F6B5C"/>
            </a:solidFill>
            <a:ln xmlns:a="http://schemas.openxmlformats.org/drawingml/2006/main">
              <a:prstDash val="solid"/>
            </a:ln>
          </spPr>
          <cat>
            <numRef>
              <f>'Monthly Log'!$B$7:$B$18</f>
            </numRef>
          </cat>
          <val>
            <numRef>
              <f>'Monthly Log'!$Q$7:$Q$18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Medicare costs by month</a:t>
            </a:r>
          </a:p>
        </rich>
      </tx>
    </title>
    <plotArea>
      <barChart>
        <barDir val="col"/>
        <grouping val="clustered"/>
        <ser>
          <idx val="0"/>
          <order val="0"/>
          <tx>
            <strRef>
              <f>'Example – Log'!Q6</f>
            </strRef>
          </tx>
          <spPr>
            <a:solidFill xmlns:a="http://schemas.openxmlformats.org/drawingml/2006/main">
              <a:srgbClr val="0F6B5C"/>
            </a:solidFill>
            <a:ln xmlns:a="http://schemas.openxmlformats.org/drawingml/2006/main">
              <a:prstDash val="solid"/>
            </a:ln>
          </spPr>
          <cat>
            <numRef>
              <f>'Example – Log'!$B$7:$B$18</f>
            </numRef>
          </cat>
          <val>
            <numRef>
              <f>'Example – Log'!$Q$7:$Q$18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7</col>
      <colOff>0</colOff>
      <row>28</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7</col>
      <colOff>0</colOff>
      <row>28</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_rels/sheet7.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0F6B5C"/>
    <outlinePr summaryBelow="1" summaryRight="1"/>
    <pageSetUpPr fitToPage="1"/>
  </sheetPr>
  <dimension ref="A1:H39"/>
  <sheetViews>
    <sheetView showGridLines="0" workbookViewId="0">
      <selection activeCell="A1" sqref="A1"/>
    </sheetView>
  </sheetViews>
  <sheetFormatPr baseColWidth="8" defaultRowHeight="15"/>
  <cols>
    <col width="2" customWidth="1" min="1" max="1"/>
    <col width="4" customWidth="1" min="2" max="2"/>
    <col width="18" customWidth="1" min="3" max="3"/>
    <col width="18" customWidth="1" min="4" max="4"/>
    <col width="18" customWidth="1" min="5" max="5"/>
    <col width="18" customWidth="1" min="6" max="6"/>
    <col width="18" customWidth="1" min="7" max="7"/>
    <col width="18" customWidth="1" min="8" max="8"/>
  </cols>
  <sheetData>
    <row r="1" ht="30" customHeight="1">
      <c r="A1" s="1" t="inlineStr">
        <is>
          <t>RetireTally · Medicare Costs Tracker · 2026 Edition</t>
        </is>
      </c>
      <c r="B1" s="2" t="n"/>
      <c r="C1" s="2" t="n"/>
      <c r="D1" s="2" t="n"/>
      <c r="E1" s="2" t="n"/>
      <c r="F1" s="2" t="n"/>
      <c r="G1" s="2" t="n"/>
      <c r="H1" s="2" t="n"/>
    </row>
    <row r="2" ht="30" customHeight="1">
      <c r="A2" s="3" t="inlineStr">
        <is>
          <t>Log what Medicare really costs you each month: premiums, IRMAA, Medigap or Medicare Advantage, prescriptions, and out-of-pocket bills. See year-to-date totals and keep your Open Enrollment notes in one place. Information and record-keeping only. Not advice.</t>
        </is>
      </c>
    </row>
    <row r="4" ht="20" customHeight="1">
      <c r="B4" s="4" t="inlineStr">
        <is>
          <t>How to use this workbook (about 10 minutes)</t>
        </is>
      </c>
      <c r="C4" s="5" t="n"/>
      <c r="D4" s="5" t="n"/>
      <c r="E4" s="5" t="n"/>
      <c r="F4" s="5" t="n"/>
      <c r="G4" s="5" t="n"/>
      <c r="H4" s="5" t="n"/>
    </row>
    <row r="5" ht="30" customHeight="1">
      <c r="B5" s="6" t="inlineStr">
        <is>
          <t>1</t>
        </is>
      </c>
      <c r="C5" s="7" t="inlineStr">
        <is>
          <t>Open My Plans. Pick the tracking year and your type of coverage, then list your plans: names, plan or policy numbers, phone numbers, and the monthly premium for each. Leave anything that doesn't apply blank.</t>
        </is>
      </c>
    </row>
    <row r="6" ht="30" customHeight="1">
      <c r="B6" s="6" t="inlineStr">
        <is>
          <t>2</t>
        </is>
      </c>
      <c r="C6" s="7" t="inlineStr">
        <is>
          <t>Fill in the key plan numbers in section 3 (for example your Medicare Advantage out-of-pocket maximum). The tracker uses them for the “room left” checks.</t>
        </is>
      </c>
    </row>
    <row r="7" ht="45" customHeight="1">
      <c r="B7" s="6" t="inlineStr">
        <is>
          <t>3</t>
        </is>
      </c>
      <c r="C7" s="7" t="inlineStr">
        <is>
          <t>Each month, open Monthly Log and type what you actually paid: premiums in the left block, out-of-pocket costs (deductibles, copays, coinsurance, prescriptions, dental, vision) in the right block. Your Medicare Summary Notice, plan Explanation of Benefits (EOB), pharmacy receipts, and bank statements are good sources.</t>
        </is>
      </c>
    </row>
    <row r="8" ht="30" customHeight="1">
      <c r="B8" s="6" t="inlineStr">
        <is>
          <t>4</t>
        </is>
      </c>
      <c r="C8" s="7" t="inlineStr">
        <is>
          <t>Watch the year-to-date totals and the checks under the log: premiums vs. what you expected, prescription costs vs. the Part D out-of-pocket cap, and Medicare Advantage costs vs. your plan's maximum.</t>
        </is>
      </c>
    </row>
    <row r="9" ht="30" customHeight="1">
      <c r="B9" s="6" t="inlineStr">
        <is>
          <t>5</t>
        </is>
      </c>
      <c r="C9" s="7" t="inlineStr">
        <is>
          <t>In the fall, use the Open Enrollment tab to compare next year's options side by side and keep a record of what you decided.</t>
        </is>
      </c>
    </row>
    <row r="10" ht="30" customHeight="1">
      <c r="B10" s="6" t="inlineStr">
        <is>
          <t>6</t>
        </is>
      </c>
      <c r="C10" s="7" t="inlineStr">
        <is>
          <t>Want to see it filled in? Look at the two Example tabs (fictional numbers, except the official 2026 Part B premium).</t>
        </is>
      </c>
    </row>
    <row r="12" ht="20" customHeight="1">
      <c r="B12" s="4" t="inlineStr">
        <is>
          <t>Color key</t>
        </is>
      </c>
      <c r="C12" s="5" t="n"/>
      <c r="D12" s="5" t="n"/>
      <c r="E12" s="5" t="n"/>
      <c r="F12" s="5" t="n"/>
      <c r="G12" s="5" t="n"/>
      <c r="H12" s="5" t="n"/>
    </row>
    <row r="13">
      <c r="C13" s="8" t="inlineStr">
        <is>
          <t>Yellow</t>
        </is>
      </c>
      <c r="D13" s="9" t="inlineStr">
        <is>
          <t>You type here.</t>
        </is>
      </c>
    </row>
    <row r="14">
      <c r="C14" s="10" t="inlineStr">
        <is>
          <t>Green</t>
        </is>
      </c>
      <c r="D14" s="9" t="inlineStr">
        <is>
          <t>Calculated for you. Please don't type over these cells.</t>
        </is>
      </c>
    </row>
    <row r="16" ht="20" customHeight="1">
      <c r="B16" s="4" t="inlineStr">
        <is>
          <t>Medicare costs in plain English</t>
        </is>
      </c>
      <c r="C16" s="5" t="n"/>
      <c r="D16" s="5" t="n"/>
      <c r="E16" s="5" t="n"/>
      <c r="F16" s="5" t="n"/>
      <c r="G16" s="5" t="n"/>
      <c r="H16" s="5" t="n"/>
    </row>
    <row r="17" ht="30" customHeight="1">
      <c r="B17" s="6" t="inlineStr">
        <is>
          <t>•</t>
        </is>
      </c>
      <c r="C17" s="7" t="inlineStr">
        <is>
          <t>Part A (hospital): most people pay no premium because they or a spouse paid Medicare taxes long enough. You can still owe a deductible for each hospital benefit period ($1,736 in 2026).</t>
        </is>
      </c>
    </row>
    <row r="18" ht="30" customHeight="1">
      <c r="B18" s="6" t="inlineStr">
        <is>
          <t>•</t>
        </is>
      </c>
      <c r="C18" s="7" t="inlineStr">
        <is>
          <t>Part B (medical): most people pay the standard premium, $202.90 a month in 2026, often taken out of their Social Security check. The 2026 Part B deductible is $283 a year. After that you usually pay 20% coinsurance.</t>
        </is>
      </c>
    </row>
    <row r="19" ht="45" customHeight="1">
      <c r="B19" s="6" t="inlineStr">
        <is>
          <t>•</t>
        </is>
      </c>
      <c r="C19" s="7" t="inlineStr">
        <is>
          <t>IRMAA: if your income from two years ago was above certain amounts, Social Security adds an income-related amount to your Part B and Part D premiums. SSA sends a letter with your amounts. After a life-changing event (for example retirement, marriage, divorce, or a spouse's death), you can ask SSA to use a more recent year (form SSA-44).</t>
        </is>
      </c>
    </row>
    <row r="20" ht="30" customHeight="1">
      <c r="B20" s="6" t="inlineStr">
        <is>
          <t>•</t>
        </is>
      </c>
      <c r="C20" s="7" t="inlineStr">
        <is>
          <t>Part D (drugs): premiums, deductibles, and copays vary by plan. In 2026, your yearly out-of-pocket for covered Part D drugs is capped at $2,100. CMS has set the 2027 cap at $2,400.</t>
        </is>
      </c>
    </row>
    <row r="21" ht="45" customHeight="1">
      <c r="B21" s="6" t="inlineStr">
        <is>
          <t>•</t>
        </is>
      </c>
      <c r="C21" s="7" t="inlineStr">
        <is>
          <t>Medigap helps pay Original Medicare's deductibles and coinsurance. Premiums vary by plan letter, company, and where you live. Medicare Advantage (Part C) plans set their own premiums, copays, and a yearly out-of-pocket maximum. With either one, you keep paying Part B.</t>
        </is>
      </c>
    </row>
    <row r="22" ht="16" customHeight="1">
      <c r="B22" s="6" t="inlineStr">
        <is>
          <t>•</t>
        </is>
      </c>
      <c r="C22" s="7" t="inlineStr">
        <is>
          <t>Original Medicare generally doesn't cover routine dental, vision, or hearing. Track those costs here if you like.</t>
        </is>
      </c>
    </row>
    <row r="24" ht="20" customHeight="1">
      <c r="B24" s="4" t="inlineStr">
        <is>
          <t>Open Enrollment reminder: October 15 – December 7</t>
        </is>
      </c>
      <c r="C24" s="5" t="n"/>
      <c r="D24" s="5" t="n"/>
      <c r="E24" s="5" t="n"/>
      <c r="F24" s="5" t="n"/>
      <c r="G24" s="5" t="n"/>
      <c r="H24" s="5" t="n"/>
    </row>
    <row r="25" ht="58" customHeight="1">
      <c r="C25" s="11" t="inlineStr">
        <is>
          <t>Each year from October 15 to December 7 you can switch Medicare Advantage or Part D plans, or move between Original Medicare and Medicare Advantage. Changes start January 1. Before October 15, read your plan's Annual Notice of Change, then compare options on Medicare's Plan Finder (medicare.gov/plan-compare). Other enrollment periods exist; check Medicare.gov for the ones that apply to you.</t>
        </is>
      </c>
      <c r="D25" s="12" t="n"/>
      <c r="E25" s="12" t="n"/>
      <c r="F25" s="12" t="n"/>
      <c r="G25" s="12" t="n"/>
      <c r="H25" s="12" t="n"/>
    </row>
    <row r="27" ht="20" customHeight="1">
      <c r="B27" s="4" t="inlineStr">
        <is>
          <t>Next year</t>
        </is>
      </c>
      <c r="C27" s="5" t="n"/>
      <c r="D27" s="5" t="n"/>
      <c r="E27" s="5" t="n"/>
      <c r="F27" s="5" t="n"/>
      <c r="G27" s="5" t="n"/>
      <c r="H27" s="5" t="n"/>
    </row>
    <row r="28" ht="58" customHeight="1">
      <c r="C28" s="7" t="inlineStr">
        <is>
          <t>CMS usually announces next year's Part A and Part B amounts in the fall. As of October 6, 2026, the 2027 Part B premium and deductible had NOT been published, so the Reference tab leaves them blank. Type them in once you have the official figures from CMS or your Social Security notice, and don't use projections. Then switch the tracking year on My Plans, update your premiums, and clear the log.</t>
        </is>
      </c>
    </row>
    <row r="30" ht="20" customHeight="1">
      <c r="B30" s="4" t="inlineStr">
        <is>
          <t>Sources (medicare.gov, cms.gov, ssa.gov)</t>
        </is>
      </c>
      <c r="C30" s="5" t="n"/>
      <c r="D30" s="5" t="n"/>
      <c r="E30" s="5" t="n"/>
      <c r="F30" s="5" t="n"/>
      <c r="G30" s="5" t="n"/>
      <c r="H30" s="5" t="n"/>
    </row>
    <row r="31">
      <c r="B31" s="13" t="inlineStr">
        <is>
          <t>Medicare.gov: Costs (2026 amounts for Parts A, B, C, D, and Medigap): https://www.medicare.gov/basics/costs/medicare-costs</t>
        </is>
      </c>
    </row>
    <row r="32">
      <c r="B32" s="13" t="inlineStr">
        <is>
          <t>Medicare.gov: 2026 Medicare Costs (publication 11579): https://www.medicare.gov/publications/11579-medicare-costs.pdf</t>
        </is>
      </c>
    </row>
    <row r="33">
      <c r="B33" s="13" t="inlineStr">
        <is>
          <t>CMS: 2026 Medicare Parts A &amp; B Premiums and Deductibles (Nov 14, 2025): https://www.cms.gov/newsroom/fact-sheets/2026-medicare-parts-b-premiums-deductibles</t>
        </is>
      </c>
    </row>
    <row r="34">
      <c r="B34" s="13" t="inlineStr">
        <is>
          <t>CMS: CY 2027 Medicare Advantage and Part D Rate Announcement (Apr 6, 2026), Part D parameters table: https://www.cms.gov/files/document/2027-announcement.pdf</t>
        </is>
      </c>
    </row>
    <row r="35">
      <c r="B35" s="13" t="inlineStr">
        <is>
          <t>Medicare.gov: Your Medicare in 2027 – What's New &amp; Changing (Open Enrollment Oct 15 – Dec 7): https://www.medicare.gov/publications/12229-your-medicare-in-2027-whats-new-and-changing.pdf</t>
        </is>
      </c>
    </row>
    <row r="36">
      <c r="B36" s="13" t="inlineStr">
        <is>
          <t>Medicare.gov: Medicare Plan Finder (compare plans): https://www.medicare.gov/plan-compare</t>
        </is>
      </c>
    </row>
    <row r="37">
      <c r="B37" s="13" t="inlineStr">
        <is>
          <t>SSA: Request to lower an IRMAA (form SSA-44, life-changing events): https://www.ssa.gov/medicare/lower-irmaa</t>
        </is>
      </c>
    </row>
    <row r="39" ht="58" customHeight="1">
      <c r="B39" s="14" t="inlineStr">
        <is>
          <t>RetireTally is an independent publisher and is not affiliated with, endorsed by, or connected to Medicare, the Centers for Medicare &amp; Medicaid Services (CMS), the Social Security Administration, the IRS, or any government agency, and it doesn't sell or recommend insurance plans. This tracker is for general information and personal record-keeping only. It is not insurance, financial, tax, or medical advice. Your plan documents and Medicare.gov (1-800-MEDICARE) are the final word on your costs and coverage.</t>
        </is>
      </c>
    </row>
  </sheetData>
  <mergeCells count="16">
    <mergeCell ref="C25:H25"/>
    <mergeCell ref="C6:H6"/>
    <mergeCell ref="C10:H10"/>
    <mergeCell ref="C19:H19"/>
    <mergeCell ref="C28:H28"/>
    <mergeCell ref="C21:H21"/>
    <mergeCell ref="C5:H5"/>
    <mergeCell ref="A2:H2"/>
    <mergeCell ref="C9:H9"/>
    <mergeCell ref="C22:H22"/>
    <mergeCell ref="B39:H39"/>
    <mergeCell ref="C8:H8"/>
    <mergeCell ref="C18:H18"/>
    <mergeCell ref="C17:H17"/>
    <mergeCell ref="C7:H7"/>
    <mergeCell ref="C20:H20"/>
  </mergeCells>
  <printOptions horizontalCentered="1"/>
  <pageMargins left="0.4" right="0.4" top="1" bottom="1" header="0.5" footer="0.5"/>
  <pageSetup orientation="portrait" fitToHeight="0" fitToWidth="1"/>
</worksheet>
</file>

<file path=xl/worksheets/sheet2.xml><?xml version="1.0" encoding="utf-8"?>
<worksheet xmlns="http://schemas.openxmlformats.org/spreadsheetml/2006/main">
  <sheetPr>
    <tabColor rgb="000F6B5C"/>
    <outlinePr summaryBelow="1" summaryRight="1"/>
    <pageSetUpPr fitToPage="1"/>
  </sheetPr>
  <dimension ref="A1:P39"/>
  <sheetViews>
    <sheetView showGridLines="0" workbookViewId="0">
      <selection activeCell="A1" sqref="A1"/>
    </sheetView>
  </sheetViews>
  <sheetFormatPr baseColWidth="8" defaultRowHeight="15"/>
  <cols>
    <col width="2" customWidth="1" min="1" max="1"/>
    <col width="34" customWidth="1" min="2" max="2"/>
    <col width="28" customWidth="1" min="3" max="3"/>
    <col width="18" customWidth="1" min="4" max="4"/>
    <col width="15" customWidth="1" min="5" max="5"/>
    <col width="15" customWidth="1" min="6" max="6"/>
    <col width="24" customWidth="1" min="7" max="7"/>
    <col width="40" customWidth="1" min="8" max="8"/>
    <col hidden="1" width="10" customWidth="1" min="16" max="16"/>
  </cols>
  <sheetData>
    <row r="1" ht="30" customHeight="1">
      <c r="A1" s="1">
        <f>"RetireTally · My Medicare Plans · "&amp;$D$5</f>
        <v/>
      </c>
      <c r="B1" s="2" t="n"/>
      <c r="C1" s="2" t="n"/>
      <c r="D1" s="2" t="n"/>
      <c r="E1" s="2" t="n"/>
      <c r="F1" s="2" t="n"/>
      <c r="G1" s="2" t="n"/>
      <c r="H1" s="2" t="n"/>
    </row>
    <row r="2" ht="30" customHeight="1">
      <c r="A2" s="3" t="inlineStr">
        <is>
          <t>Yellow cells are yours to fill in. Green cells calculate automatically. Keep plan names, ID numbers, and phone numbers here so you have them when you need them.</t>
        </is>
      </c>
    </row>
    <row r="4" ht="20" customHeight="1">
      <c r="B4" s="4" t="inlineStr">
        <is>
          <t>1 · Your profile</t>
        </is>
      </c>
      <c r="C4" s="5" t="n"/>
      <c r="D4" s="5" t="n"/>
      <c r="E4" s="5" t="n"/>
      <c r="F4" s="5" t="n"/>
      <c r="G4" s="5" t="n"/>
      <c r="H4" s="5" t="n"/>
    </row>
    <row r="5">
      <c r="B5" s="15" t="inlineStr">
        <is>
          <t>Tracking year</t>
        </is>
      </c>
      <c r="D5" s="16" t="n">
        <v>2026</v>
      </c>
      <c r="E5" s="17" t="inlineStr">
        <is>
          <t>Pick from the list. Later years work once you type their official amounts on the Reference tab.</t>
        </is>
      </c>
      <c r="P5" s="18">
        <f>MATCH($D$5,Reference!$A$6:$A$10,0)</f>
        <v/>
      </c>
    </row>
    <row r="6">
      <c r="B6" s="15" t="inlineStr">
        <is>
          <t>Your coverage</t>
        </is>
      </c>
      <c r="C6" s="19" t="n"/>
      <c r="D6" s="20" t="n"/>
      <c r="E6" s="17" t="inlineStr">
        <is>
          <t>Pick the closest match. It's only a label to help you.</t>
        </is>
      </c>
    </row>
    <row r="7">
      <c r="B7" s="15" t="inlineStr">
        <is>
          <t>Name (optional)</t>
        </is>
      </c>
      <c r="C7" s="19" t="n"/>
      <c r="D7" s="20" t="n"/>
      <c r="E7" s="17" t="inlineStr">
        <is>
          <t>Tip: don't type your full Medicare number into a file you share or store online.</t>
        </is>
      </c>
    </row>
    <row r="9" ht="20" customHeight="1">
      <c r="B9" s="4" t="inlineStr">
        <is>
          <t>2 · Your plans and expected monthly premiums</t>
        </is>
      </c>
      <c r="C9" s="5" t="n"/>
      <c r="D9" s="5" t="n"/>
      <c r="E9" s="5" t="n"/>
      <c r="F9" s="5" t="n"/>
      <c r="G9" s="5" t="n"/>
      <c r="H9" s="5" t="n"/>
    </row>
    <row r="11" ht="32" customHeight="1">
      <c r="B11" s="21" t="inlineStr">
        <is>
          <t>Coverage</t>
        </is>
      </c>
      <c r="C11" s="21" t="inlineStr">
        <is>
          <t>Plan / company name</t>
        </is>
      </c>
      <c r="D11" s="21" t="inlineStr">
        <is>
          <t>Plan ID or policy #</t>
        </is>
      </c>
      <c r="E11" s="21" t="inlineStr">
        <is>
          <t>Expected monthly
premium</t>
        </is>
      </c>
      <c r="F11" s="21" t="inlineStr">
        <is>
          <t>Expected per
year</t>
        </is>
      </c>
      <c r="G11" s="21" t="inlineStr">
        <is>
          <t>Phone / website</t>
        </is>
      </c>
      <c r="H11" s="21" t="inlineStr">
        <is>
          <t>Notes</t>
        </is>
      </c>
    </row>
    <row r="12" ht="18" customHeight="1">
      <c r="B12" s="22" t="inlineStr">
        <is>
          <t>Part A (hospital)</t>
        </is>
      </c>
      <c r="C12" s="19" t="n"/>
      <c r="D12" s="19" t="n"/>
      <c r="E12" s="23" t="n"/>
      <c r="F12" s="24">
        <f>IF(ISNUMBER(E12),E12*12,"")</f>
        <v/>
      </c>
      <c r="G12" s="19" t="n"/>
      <c r="H12" s="19" t="n"/>
    </row>
    <row r="13" ht="18" customHeight="1">
      <c r="B13" s="22" t="inlineStr">
        <is>
          <t>Part B (medical), standard premium</t>
        </is>
      </c>
      <c r="C13" s="19" t="n"/>
      <c r="D13" s="19" t="n"/>
      <c r="E13" s="23" t="n"/>
      <c r="F13" s="24">
        <f>IF(ISNUMBER(E13),E13*12,"")</f>
        <v/>
      </c>
      <c r="G13" s="19" t="n"/>
      <c r="H13" s="19" t="n"/>
    </row>
    <row r="14" ht="18" customHeight="1">
      <c r="B14" s="22" t="inlineStr">
        <is>
          <t>Part B IRMAA (if any)</t>
        </is>
      </c>
      <c r="C14" s="19" t="n"/>
      <c r="D14" s="19" t="n"/>
      <c r="E14" s="23" t="n"/>
      <c r="F14" s="24">
        <f>IF(ISNUMBER(E14),E14*12,"")</f>
        <v/>
      </c>
      <c r="G14" s="19" t="n"/>
      <c r="H14" s="19" t="n"/>
    </row>
    <row r="15" ht="18" customHeight="1">
      <c r="B15" s="22" t="inlineStr">
        <is>
          <t>Part D drug plan premium</t>
        </is>
      </c>
      <c r="C15" s="19" t="n"/>
      <c r="D15" s="19" t="n"/>
      <c r="E15" s="23" t="n"/>
      <c r="F15" s="24">
        <f>IF(ISNUMBER(E15),E15*12,"")</f>
        <v/>
      </c>
      <c r="G15" s="19" t="n"/>
      <c r="H15" s="19" t="n"/>
    </row>
    <row r="16" ht="18" customHeight="1">
      <c r="B16" s="22" t="inlineStr">
        <is>
          <t>Part D IRMAA (if any)</t>
        </is>
      </c>
      <c r="C16" s="19" t="n"/>
      <c r="D16" s="19" t="n"/>
      <c r="E16" s="23" t="n"/>
      <c r="F16" s="24">
        <f>IF(ISNUMBER(E16),E16*12,"")</f>
        <v/>
      </c>
      <c r="G16" s="19" t="n"/>
      <c r="H16" s="19" t="n"/>
    </row>
    <row r="17" ht="18" customHeight="1">
      <c r="B17" s="22" t="inlineStr">
        <is>
          <t>Medigap (Medicare Supplement)</t>
        </is>
      </c>
      <c r="C17" s="19" t="n"/>
      <c r="D17" s="19" t="n"/>
      <c r="E17" s="23" t="n"/>
      <c r="F17" s="24">
        <f>IF(ISNUMBER(E17),E17*12,"")</f>
        <v/>
      </c>
      <c r="G17" s="19" t="n"/>
      <c r="H17" s="19" t="n"/>
    </row>
    <row r="18" ht="18" customHeight="1">
      <c r="B18" s="22" t="inlineStr">
        <is>
          <t>Medicare Advantage (Part C) premium</t>
        </is>
      </c>
      <c r="C18" s="19" t="n"/>
      <c r="D18" s="19" t="n"/>
      <c r="E18" s="23" t="n"/>
      <c r="F18" s="24">
        <f>IF(ISNUMBER(E18),E18*12,"")</f>
        <v/>
      </c>
      <c r="G18" s="19" t="n"/>
      <c r="H18" s="19" t="n"/>
    </row>
    <row r="19" ht="18" customHeight="1">
      <c r="B19" s="22" t="inlineStr">
        <is>
          <t>Dental / vision / hearing plans</t>
        </is>
      </c>
      <c r="C19" s="19" t="n"/>
      <c r="D19" s="19" t="n"/>
      <c r="E19" s="23" t="n"/>
      <c r="F19" s="24">
        <f>IF(ISNUMBER(E19),E19*12,"")</f>
        <v/>
      </c>
      <c r="G19" s="19" t="n"/>
      <c r="H19" s="19" t="n"/>
    </row>
    <row r="20" ht="18" customHeight="1">
      <c r="B20" s="22" t="inlineStr">
        <is>
          <t>Other</t>
        </is>
      </c>
      <c r="C20" s="19" t="n"/>
      <c r="D20" s="19" t="n"/>
      <c r="E20" s="23" t="n"/>
      <c r="F20" s="24">
        <f>IF(ISNUMBER(E20),E20*12,"")</f>
        <v/>
      </c>
      <c r="G20" s="19" t="n"/>
      <c r="H20" s="19" t="n"/>
    </row>
    <row r="21">
      <c r="B21" s="15" t="inlineStr">
        <is>
          <t>Total expected premiums</t>
        </is>
      </c>
      <c r="E21" s="25">
        <f>SUM(E12:E20)</f>
        <v/>
      </c>
      <c r="F21" s="25">
        <f>SUM(F12:F20)</f>
        <v/>
      </c>
    </row>
    <row r="22">
      <c r="B22" s="17" t="inlineStr">
        <is>
          <t>Help with each line:</t>
        </is>
      </c>
    </row>
    <row r="23">
      <c r="B23" s="17" t="inlineStr">
        <is>
          <t>Part A (hospital): $0 for most people. If you buy Part A, use the amount on your notice.</t>
        </is>
      </c>
    </row>
    <row r="24">
      <c r="B24" s="17" t="inlineStr">
        <is>
          <t>Part B (medical), standard premium: From your Social Security or Medicare notice.</t>
        </is>
      </c>
    </row>
    <row r="25">
      <c r="B25" s="17" t="inlineStr">
        <is>
          <t>Part B IRMAA (if any): Extra amount on SSA's IRMAA letter. Leave blank if none.</t>
        </is>
      </c>
    </row>
    <row r="26">
      <c r="B26" s="17" t="inlineStr">
        <is>
          <t>Part D drug plan premium: Plan premium. Medicare Advantage drug coverage is often included in the plan premium.</t>
        </is>
      </c>
    </row>
    <row r="27">
      <c r="B27" s="17" t="inlineStr">
        <is>
          <t>Part D IRMAA (if any): From SSA's IRMAA letter.</t>
        </is>
      </c>
    </row>
    <row r="28">
      <c r="B28" s="17" t="inlineStr">
        <is>
          <t>Medigap (Medicare Supplement): Plan letter (for example G or N) and company.</t>
        </is>
      </c>
    </row>
    <row r="29">
      <c r="B29" s="17" t="inlineStr">
        <is>
          <t>Medicare Advantage (Part C) premium: Plan premium, if any. You still pay Part B.</t>
        </is>
      </c>
    </row>
    <row r="30">
      <c r="B30" s="17" t="inlineStr">
        <is>
          <t>Dental / vision / hearing plans: Optional. Separate plans you buy.</t>
        </is>
      </c>
    </row>
    <row r="31">
      <c r="B31" s="17" t="inlineStr">
        <is>
          <t>Other: Long-term care or other health premiums, if you want them here.</t>
        </is>
      </c>
    </row>
    <row r="33" ht="20" customHeight="1">
      <c r="B33" s="4" t="inlineStr">
        <is>
          <t>3 · Key numbers for this year</t>
        </is>
      </c>
      <c r="C33" s="5" t="n"/>
      <c r="D33" s="5" t="n"/>
      <c r="E33" s="5" t="n"/>
      <c r="F33" s="5" t="n"/>
      <c r="G33" s="5" t="n"/>
      <c r="H33" s="5" t="n"/>
    </row>
    <row r="34">
      <c r="B34" s="15" t="inlineStr">
        <is>
          <t>Part B standard premium (official)</t>
        </is>
      </c>
      <c r="D34" s="25">
        <f>IF(ISNUMBER($P$5),IF(ISNUMBER(INDEX(Reference!$B$6:$B$10,$P$5)),INDEX(Reference!$B$6:$B$10,$P$5),"Not entered yet: see Reference tab"),"")</f>
        <v/>
      </c>
      <c r="E34" s="17" t="inlineStr">
        <is>
          <t>Official standard amount for the tracking year. Yours can differ (IRMAA, late-enrollment penalty, hold-harmless).</t>
        </is>
      </c>
    </row>
    <row r="35">
      <c r="B35" s="15" t="inlineStr">
        <is>
          <t>Part B yearly deductible (official)</t>
        </is>
      </c>
      <c r="D35" s="26">
        <f>IF(ISNUMBER($P$5),IF(ISNUMBER(INDEX(Reference!$C$6:$C$10,$P$5)),INDEX(Reference!$C$6:$C$10,$P$5),"Not entered yet: see Reference tab"),"")</f>
        <v/>
      </c>
      <c r="E35" s="17" t="inlineStr">
        <is>
          <t>With Original Medicare, you pay this before Part B starts paying. Some Medigap plans don't cover it.</t>
        </is>
      </c>
    </row>
    <row r="36">
      <c r="B36" s="15" t="inlineStr">
        <is>
          <t>Part D yearly out-of-pocket cap (official)</t>
        </is>
      </c>
      <c r="D36" s="26">
        <f>IF(ISNUMBER($P$5),IF(ISNUMBER(INDEX(Reference!$E$6:$E$10,$P$5)),INDEX(Reference!$E$6:$E$10,$P$5),"Not entered yet: see Reference tab"),"")</f>
        <v/>
      </c>
      <c r="E36" s="17" t="inlineStr">
        <is>
          <t>Covered Part D drugs only. Once you reach it, you generally pay $0 for covered drugs the rest of the year.</t>
        </is>
      </c>
    </row>
    <row r="37">
      <c r="B37" s="15" t="inlineStr">
        <is>
          <t>Your plan's Part D deductible</t>
        </is>
      </c>
      <c r="D37" s="27" t="n"/>
      <c r="E37" s="17" t="inlineStr">
        <is>
          <t>From your plan's documents. Plans can't go above the standard maximum on the Reference tab.</t>
        </is>
      </c>
    </row>
    <row r="38">
      <c r="B38" s="15" t="inlineStr">
        <is>
          <t>Medicare Advantage out-of-pocket maximum</t>
        </is>
      </c>
      <c r="D38" s="27" t="n"/>
      <c r="E38" s="17" t="inlineStr">
        <is>
          <t>In-network maximum from your plan's Evidence of Coverage. Leave blank if you have Original Medicare.</t>
        </is>
      </c>
    </row>
    <row r="39">
      <c r="B39" s="15" t="inlineStr">
        <is>
          <t>Medigap plan deductible (if any)</t>
        </is>
      </c>
      <c r="D39" s="27" t="n"/>
      <c r="E39" s="17" t="inlineStr">
        <is>
          <t>Only some Medigap plans have one (for example high-deductible plans).</t>
        </is>
      </c>
    </row>
  </sheetData>
  <mergeCells count="21">
    <mergeCell ref="C6:D6"/>
    <mergeCell ref="B24:H24"/>
    <mergeCell ref="B30:H30"/>
    <mergeCell ref="E7:H7"/>
    <mergeCell ref="E37:H37"/>
    <mergeCell ref="B26:H26"/>
    <mergeCell ref="B25:H25"/>
    <mergeCell ref="E5:H5"/>
    <mergeCell ref="B31:H31"/>
    <mergeCell ref="E39:H39"/>
    <mergeCell ref="B27:H27"/>
    <mergeCell ref="A2:H2"/>
    <mergeCell ref="E35:H35"/>
    <mergeCell ref="E38:H38"/>
    <mergeCell ref="B23:H23"/>
    <mergeCell ref="C7:D7"/>
    <mergeCell ref="E34:H34"/>
    <mergeCell ref="E6:H6"/>
    <mergeCell ref="B29:H29"/>
    <mergeCell ref="B28:H28"/>
    <mergeCell ref="E36:H36"/>
  </mergeCells>
  <dataValidations count="3">
    <dataValidation sqref="D5" showDropDown="0" showInputMessage="0" showErrorMessage="0" allowBlank="0" type="list">
      <formula1>=Reference!$A$6:$A$10</formula1>
    </dataValidation>
    <dataValidation sqref="C6" showDropDown="0" showInputMessage="0" showErrorMessage="0" allowBlank="1" type="list">
      <formula1>"Original Medicare + Medigap + Part D,Original Medicare + Part D (no Medigap),Original Medicare only,Medicare Advantage with drug coverage,Medicare Advantage + separate Part D,Employer / retiree / other coverage"</formula1>
    </dataValidation>
    <dataValidation sqref="E12:E20" showDropDown="0" showInputMessage="0" showErrorMessage="1" allowBlank="1" error="Enter a monthly dollar amount" type="decimal" operator="between">
      <formula1>0</formula1>
      <formula2>100000</formula2>
    </dataValidation>
  </dataValidations>
  <printOptions horizontalCentered="1"/>
  <pageMargins left="0.4" right="0.4" top="1" bottom="1" header="0.5" footer="0.5"/>
  <pageSetup orientation="landscape" fitToHeight="1" fitToWidth="1"/>
</worksheet>
</file>

<file path=xl/worksheets/sheet3.xml><?xml version="1.0" encoding="utf-8"?>
<worksheet xmlns="http://schemas.openxmlformats.org/spreadsheetml/2006/main">
  <sheetPr>
    <tabColor rgb="000F6B5C"/>
    <outlinePr summaryBelow="1" summaryRight="1"/>
    <pageSetUpPr fitToPage="1"/>
  </sheetPr>
  <dimension ref="A1:V39"/>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4" customWidth="1" min="1" max="1"/>
    <col width="12"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3" customWidth="1" min="18" max="18"/>
    <col width="30" customWidth="1" min="19" max="19"/>
    <col width="3" customWidth="1" min="20" max="20"/>
    <col hidden="1" width="13" customWidth="1" min="21" max="21"/>
    <col hidden="1" width="13" customWidth="1" min="22" max="22"/>
  </cols>
  <sheetData>
    <row r="1" ht="30" customHeight="1">
      <c r="A1" s="1">
        <f>"RetireTally · Medicare Costs Log · "&amp;'My Plans'!$D$5</f>
        <v/>
      </c>
      <c r="B1" s="2" t="n"/>
      <c r="C1" s="2" t="n"/>
      <c r="D1" s="2" t="n"/>
      <c r="E1" s="2" t="n"/>
      <c r="F1" s="2" t="n"/>
      <c r="G1" s="2" t="n"/>
      <c r="H1" s="2" t="n"/>
      <c r="I1" s="2" t="n"/>
      <c r="J1" s="2" t="n"/>
      <c r="K1" s="2" t="n"/>
      <c r="L1" s="2" t="n"/>
      <c r="M1" s="2" t="n"/>
      <c r="N1" s="2" t="n"/>
      <c r="O1" s="2" t="n"/>
      <c r="P1" s="2" t="n"/>
      <c r="Q1" s="2" t="n"/>
      <c r="R1" s="2" t="n"/>
      <c r="S1" s="2" t="n"/>
    </row>
    <row r="2" ht="30" customHeight="1">
      <c r="A2" s="3" t="inlineStr">
        <is>
          <t>Type what you actually paid each month. Premiums on the left, out-of-pocket costs on the right. Leave blanks for anything that doesn't apply.</t>
        </is>
      </c>
    </row>
    <row r="4">
      <c r="C4" s="28" t="inlineStr">
        <is>
          <t>PREMIUMS (what you pay to have coverage)</t>
        </is>
      </c>
      <c r="L4" s="28" t="inlineStr">
        <is>
          <t>OUT-OF-POCKET (what you pay when you use care)</t>
        </is>
      </c>
    </row>
    <row r="6" ht="70" customHeight="1">
      <c r="A6" s="21" t="inlineStr">
        <is>
          <t>#</t>
        </is>
      </c>
      <c r="B6" s="21" t="inlineStr">
        <is>
          <t>Month</t>
        </is>
      </c>
      <c r="C6" s="21" t="inlineStr">
        <is>
          <t>Part A
premium</t>
        </is>
      </c>
      <c r="D6" s="21" t="inlineStr">
        <is>
          <t>Part B
premium</t>
        </is>
      </c>
      <c r="E6" s="21" t="inlineStr">
        <is>
          <t>Part B
IRMAA</t>
        </is>
      </c>
      <c r="F6" s="21" t="inlineStr">
        <is>
          <t>Part D
plan
premium</t>
        </is>
      </c>
      <c r="G6" s="21" t="inlineStr">
        <is>
          <t>Part D
IRMAA</t>
        </is>
      </c>
      <c r="H6" s="21" t="inlineStr">
        <is>
          <t>Medigap
premium</t>
        </is>
      </c>
      <c r="I6" s="21" t="inlineStr">
        <is>
          <t>Medicare
Advantage
premium</t>
        </is>
      </c>
      <c r="J6" s="21" t="inlineStr">
        <is>
          <t>Dental /
vision /
other
premiums</t>
        </is>
      </c>
      <c r="K6" s="21" t="inlineStr">
        <is>
          <t>Total
premiums</t>
        </is>
      </c>
      <c r="L6" s="21" t="inlineStr">
        <is>
          <t>Doctor &amp;
hospital
(deductibles,
copays, 20%)</t>
        </is>
      </c>
      <c r="M6" s="21" t="inlineStr">
        <is>
          <t>Prescriptions
(covered
Part D drugs)</t>
        </is>
      </c>
      <c r="N6" s="21" t="inlineStr">
        <is>
          <t>Dental /
vision /
hearing
costs</t>
        </is>
      </c>
      <c r="O6" s="21" t="inlineStr">
        <is>
          <t>Other health
costs</t>
        </is>
      </c>
      <c r="P6" s="21" t="inlineStr">
        <is>
          <t>Total out-
of-pocket</t>
        </is>
      </c>
      <c r="Q6" s="21" t="inlineStr">
        <is>
          <t>Month total</t>
        </is>
      </c>
      <c r="R6" s="21" t="inlineStr">
        <is>
          <t>Year to date</t>
        </is>
      </c>
      <c r="S6" s="21" t="inlineStr">
        <is>
          <t>Notes (EOB, receipts, changes)</t>
        </is>
      </c>
    </row>
    <row r="7">
      <c r="A7" s="29" t="n">
        <v>1</v>
      </c>
      <c r="B7" s="30" t="inlineStr">
        <is>
          <t>January</t>
        </is>
      </c>
      <c r="C7" s="23" t="n"/>
      <c r="D7" s="23" t="n"/>
      <c r="E7" s="23" t="n"/>
      <c r="F7" s="23" t="n"/>
      <c r="G7" s="23" t="n"/>
      <c r="H7" s="23" t="n"/>
      <c r="I7" s="23" t="n"/>
      <c r="J7" s="23" t="n"/>
      <c r="K7" s="24">
        <f>SUM(C7:J7)</f>
        <v/>
      </c>
      <c r="L7" s="23" t="n"/>
      <c r="M7" s="23" t="n"/>
      <c r="N7" s="23" t="n"/>
      <c r="O7" s="23" t="n"/>
      <c r="P7" s="24">
        <f>SUM(L7:O7)</f>
        <v/>
      </c>
      <c r="Q7" s="31">
        <f>K7+P7</f>
        <v/>
      </c>
      <c r="R7" s="24">
        <f>SUM($Q$7:Q7)</f>
        <v/>
      </c>
      <c r="S7" s="19" t="n"/>
      <c r="U7" s="18">
        <f>IF(COUNT(C7:J7,L7:O7)&gt;0,1,0)</f>
        <v/>
      </c>
      <c r="V7" s="18">
        <f>IF(COUNT(C7:J7)&gt;0,1,0)</f>
        <v/>
      </c>
    </row>
    <row r="8">
      <c r="A8" s="29" t="n">
        <v>2</v>
      </c>
      <c r="B8" s="30" t="inlineStr">
        <is>
          <t>February</t>
        </is>
      </c>
      <c r="C8" s="23" t="n"/>
      <c r="D8" s="23" t="n"/>
      <c r="E8" s="23" t="n"/>
      <c r="F8" s="23" t="n"/>
      <c r="G8" s="23" t="n"/>
      <c r="H8" s="23" t="n"/>
      <c r="I8" s="23" t="n"/>
      <c r="J8" s="23" t="n"/>
      <c r="K8" s="24">
        <f>SUM(C8:J8)</f>
        <v/>
      </c>
      <c r="L8" s="23" t="n"/>
      <c r="M8" s="23" t="n"/>
      <c r="N8" s="23" t="n"/>
      <c r="O8" s="23" t="n"/>
      <c r="P8" s="24">
        <f>SUM(L8:O8)</f>
        <v/>
      </c>
      <c r="Q8" s="31">
        <f>K8+P8</f>
        <v/>
      </c>
      <c r="R8" s="24">
        <f>SUM($Q$7:Q8)</f>
        <v/>
      </c>
      <c r="S8" s="19" t="n"/>
      <c r="U8" s="18">
        <f>IF(COUNT(C8:J8,L8:O8)&gt;0,1,0)</f>
        <v/>
      </c>
      <c r="V8" s="18">
        <f>IF(COUNT(C8:J8)&gt;0,1,0)</f>
        <v/>
      </c>
    </row>
    <row r="9">
      <c r="A9" s="29" t="n">
        <v>3</v>
      </c>
      <c r="B9" s="30" t="inlineStr">
        <is>
          <t>March</t>
        </is>
      </c>
      <c r="C9" s="23" t="n"/>
      <c r="D9" s="23" t="n"/>
      <c r="E9" s="23" t="n"/>
      <c r="F9" s="23" t="n"/>
      <c r="G9" s="23" t="n"/>
      <c r="H9" s="23" t="n"/>
      <c r="I9" s="23" t="n"/>
      <c r="J9" s="23" t="n"/>
      <c r="K9" s="24">
        <f>SUM(C9:J9)</f>
        <v/>
      </c>
      <c r="L9" s="23" t="n"/>
      <c r="M9" s="23" t="n"/>
      <c r="N9" s="23" t="n"/>
      <c r="O9" s="23" t="n"/>
      <c r="P9" s="24">
        <f>SUM(L9:O9)</f>
        <v/>
      </c>
      <c r="Q9" s="31">
        <f>K9+P9</f>
        <v/>
      </c>
      <c r="R9" s="24">
        <f>SUM($Q$7:Q9)</f>
        <v/>
      </c>
      <c r="S9" s="19" t="n"/>
      <c r="U9" s="18">
        <f>IF(COUNT(C9:J9,L9:O9)&gt;0,1,0)</f>
        <v/>
      </c>
      <c r="V9" s="18">
        <f>IF(COUNT(C9:J9)&gt;0,1,0)</f>
        <v/>
      </c>
    </row>
    <row r="10">
      <c r="A10" s="29" t="n">
        <v>4</v>
      </c>
      <c r="B10" s="30" t="inlineStr">
        <is>
          <t>April</t>
        </is>
      </c>
      <c r="C10" s="23" t="n"/>
      <c r="D10" s="23" t="n"/>
      <c r="E10" s="23" t="n"/>
      <c r="F10" s="23" t="n"/>
      <c r="G10" s="23" t="n"/>
      <c r="H10" s="23" t="n"/>
      <c r="I10" s="23" t="n"/>
      <c r="J10" s="23" t="n"/>
      <c r="K10" s="24">
        <f>SUM(C10:J10)</f>
        <v/>
      </c>
      <c r="L10" s="23" t="n"/>
      <c r="M10" s="23" t="n"/>
      <c r="N10" s="23" t="n"/>
      <c r="O10" s="23" t="n"/>
      <c r="P10" s="24">
        <f>SUM(L10:O10)</f>
        <v/>
      </c>
      <c r="Q10" s="31">
        <f>K10+P10</f>
        <v/>
      </c>
      <c r="R10" s="24">
        <f>SUM($Q$7:Q10)</f>
        <v/>
      </c>
      <c r="S10" s="19" t="n"/>
      <c r="U10" s="18">
        <f>IF(COUNT(C10:J10,L10:O10)&gt;0,1,0)</f>
        <v/>
      </c>
      <c r="V10" s="18">
        <f>IF(COUNT(C10:J10)&gt;0,1,0)</f>
        <v/>
      </c>
    </row>
    <row r="11">
      <c r="A11" s="29" t="n">
        <v>5</v>
      </c>
      <c r="B11" s="30" t="inlineStr">
        <is>
          <t>May</t>
        </is>
      </c>
      <c r="C11" s="23" t="n"/>
      <c r="D11" s="23" t="n"/>
      <c r="E11" s="23" t="n"/>
      <c r="F11" s="23" t="n"/>
      <c r="G11" s="23" t="n"/>
      <c r="H11" s="23" t="n"/>
      <c r="I11" s="23" t="n"/>
      <c r="J11" s="23" t="n"/>
      <c r="K11" s="24">
        <f>SUM(C11:J11)</f>
        <v/>
      </c>
      <c r="L11" s="23" t="n"/>
      <c r="M11" s="23" t="n"/>
      <c r="N11" s="23" t="n"/>
      <c r="O11" s="23" t="n"/>
      <c r="P11" s="24">
        <f>SUM(L11:O11)</f>
        <v/>
      </c>
      <c r="Q11" s="31">
        <f>K11+P11</f>
        <v/>
      </c>
      <c r="R11" s="24">
        <f>SUM($Q$7:Q11)</f>
        <v/>
      </c>
      <c r="S11" s="19" t="n"/>
      <c r="U11" s="18">
        <f>IF(COUNT(C11:J11,L11:O11)&gt;0,1,0)</f>
        <v/>
      </c>
      <c r="V11" s="18">
        <f>IF(COUNT(C11:J11)&gt;0,1,0)</f>
        <v/>
      </c>
    </row>
    <row r="12">
      <c r="A12" s="29" t="n">
        <v>6</v>
      </c>
      <c r="B12" s="30" t="inlineStr">
        <is>
          <t>June</t>
        </is>
      </c>
      <c r="C12" s="23" t="n"/>
      <c r="D12" s="23" t="n"/>
      <c r="E12" s="23" t="n"/>
      <c r="F12" s="23" t="n"/>
      <c r="G12" s="23" t="n"/>
      <c r="H12" s="23" t="n"/>
      <c r="I12" s="23" t="n"/>
      <c r="J12" s="23" t="n"/>
      <c r="K12" s="24">
        <f>SUM(C12:J12)</f>
        <v/>
      </c>
      <c r="L12" s="23" t="n"/>
      <c r="M12" s="23" t="n"/>
      <c r="N12" s="23" t="n"/>
      <c r="O12" s="23" t="n"/>
      <c r="P12" s="24">
        <f>SUM(L12:O12)</f>
        <v/>
      </c>
      <c r="Q12" s="31">
        <f>K12+P12</f>
        <v/>
      </c>
      <c r="R12" s="24">
        <f>SUM($Q$7:Q12)</f>
        <v/>
      </c>
      <c r="S12" s="19" t="n"/>
      <c r="U12" s="18">
        <f>IF(COUNT(C12:J12,L12:O12)&gt;0,1,0)</f>
        <v/>
      </c>
      <c r="V12" s="18">
        <f>IF(COUNT(C12:J12)&gt;0,1,0)</f>
        <v/>
      </c>
    </row>
    <row r="13">
      <c r="A13" s="29" t="n">
        <v>7</v>
      </c>
      <c r="B13" s="30" t="inlineStr">
        <is>
          <t>July</t>
        </is>
      </c>
      <c r="C13" s="23" t="n"/>
      <c r="D13" s="23" t="n"/>
      <c r="E13" s="23" t="n"/>
      <c r="F13" s="23" t="n"/>
      <c r="G13" s="23" t="n"/>
      <c r="H13" s="23" t="n"/>
      <c r="I13" s="23" t="n"/>
      <c r="J13" s="23" t="n"/>
      <c r="K13" s="24">
        <f>SUM(C13:J13)</f>
        <v/>
      </c>
      <c r="L13" s="23" t="n"/>
      <c r="M13" s="23" t="n"/>
      <c r="N13" s="23" t="n"/>
      <c r="O13" s="23" t="n"/>
      <c r="P13" s="24">
        <f>SUM(L13:O13)</f>
        <v/>
      </c>
      <c r="Q13" s="31">
        <f>K13+P13</f>
        <v/>
      </c>
      <c r="R13" s="24">
        <f>SUM($Q$7:Q13)</f>
        <v/>
      </c>
      <c r="S13" s="19" t="n"/>
      <c r="U13" s="18">
        <f>IF(COUNT(C13:J13,L13:O13)&gt;0,1,0)</f>
        <v/>
      </c>
      <c r="V13" s="18">
        <f>IF(COUNT(C13:J13)&gt;0,1,0)</f>
        <v/>
      </c>
    </row>
    <row r="14">
      <c r="A14" s="29" t="n">
        <v>8</v>
      </c>
      <c r="B14" s="30" t="inlineStr">
        <is>
          <t>August</t>
        </is>
      </c>
      <c r="C14" s="23" t="n"/>
      <c r="D14" s="23" t="n"/>
      <c r="E14" s="23" t="n"/>
      <c r="F14" s="23" t="n"/>
      <c r="G14" s="23" t="n"/>
      <c r="H14" s="23" t="n"/>
      <c r="I14" s="23" t="n"/>
      <c r="J14" s="23" t="n"/>
      <c r="K14" s="24">
        <f>SUM(C14:J14)</f>
        <v/>
      </c>
      <c r="L14" s="23" t="n"/>
      <c r="M14" s="23" t="n"/>
      <c r="N14" s="23" t="n"/>
      <c r="O14" s="23" t="n"/>
      <c r="P14" s="24">
        <f>SUM(L14:O14)</f>
        <v/>
      </c>
      <c r="Q14" s="31">
        <f>K14+P14</f>
        <v/>
      </c>
      <c r="R14" s="24">
        <f>SUM($Q$7:Q14)</f>
        <v/>
      </c>
      <c r="S14" s="19" t="n"/>
      <c r="U14" s="18">
        <f>IF(COUNT(C14:J14,L14:O14)&gt;0,1,0)</f>
        <v/>
      </c>
      <c r="V14" s="18">
        <f>IF(COUNT(C14:J14)&gt;0,1,0)</f>
        <v/>
      </c>
    </row>
    <row r="15">
      <c r="A15" s="29" t="n">
        <v>9</v>
      </c>
      <c r="B15" s="30" t="inlineStr">
        <is>
          <t>September</t>
        </is>
      </c>
      <c r="C15" s="23" t="n"/>
      <c r="D15" s="23" t="n"/>
      <c r="E15" s="23" t="n"/>
      <c r="F15" s="23" t="n"/>
      <c r="G15" s="23" t="n"/>
      <c r="H15" s="23" t="n"/>
      <c r="I15" s="23" t="n"/>
      <c r="J15" s="23" t="n"/>
      <c r="K15" s="24">
        <f>SUM(C15:J15)</f>
        <v/>
      </c>
      <c r="L15" s="23" t="n"/>
      <c r="M15" s="23" t="n"/>
      <c r="N15" s="23" t="n"/>
      <c r="O15" s="23" t="n"/>
      <c r="P15" s="24">
        <f>SUM(L15:O15)</f>
        <v/>
      </c>
      <c r="Q15" s="31">
        <f>K15+P15</f>
        <v/>
      </c>
      <c r="R15" s="24">
        <f>SUM($Q$7:Q15)</f>
        <v/>
      </c>
      <c r="S15" s="19" t="n"/>
      <c r="U15" s="18">
        <f>IF(COUNT(C15:J15,L15:O15)&gt;0,1,0)</f>
        <v/>
      </c>
      <c r="V15" s="18">
        <f>IF(COUNT(C15:J15)&gt;0,1,0)</f>
        <v/>
      </c>
    </row>
    <row r="16">
      <c r="A16" s="29" t="n">
        <v>10</v>
      </c>
      <c r="B16" s="30" t="inlineStr">
        <is>
          <t>October</t>
        </is>
      </c>
      <c r="C16" s="23" t="n"/>
      <c r="D16" s="23" t="n"/>
      <c r="E16" s="23" t="n"/>
      <c r="F16" s="23" t="n"/>
      <c r="G16" s="23" t="n"/>
      <c r="H16" s="23" t="n"/>
      <c r="I16" s="23" t="n"/>
      <c r="J16" s="23" t="n"/>
      <c r="K16" s="24">
        <f>SUM(C16:J16)</f>
        <v/>
      </c>
      <c r="L16" s="23" t="n"/>
      <c r="M16" s="23" t="n"/>
      <c r="N16" s="23" t="n"/>
      <c r="O16" s="23" t="n"/>
      <c r="P16" s="24">
        <f>SUM(L16:O16)</f>
        <v/>
      </c>
      <c r="Q16" s="31">
        <f>K16+P16</f>
        <v/>
      </c>
      <c r="R16" s="24">
        <f>SUM($Q$7:Q16)</f>
        <v/>
      </c>
      <c r="S16" s="19" t="n"/>
      <c r="U16" s="18">
        <f>IF(COUNT(C16:J16,L16:O16)&gt;0,1,0)</f>
        <v/>
      </c>
      <c r="V16" s="18">
        <f>IF(COUNT(C16:J16)&gt;0,1,0)</f>
        <v/>
      </c>
    </row>
    <row r="17">
      <c r="A17" s="29" t="n">
        <v>11</v>
      </c>
      <c r="B17" s="30" t="inlineStr">
        <is>
          <t>November</t>
        </is>
      </c>
      <c r="C17" s="23" t="n"/>
      <c r="D17" s="23" t="n"/>
      <c r="E17" s="23" t="n"/>
      <c r="F17" s="23" t="n"/>
      <c r="G17" s="23" t="n"/>
      <c r="H17" s="23" t="n"/>
      <c r="I17" s="23" t="n"/>
      <c r="J17" s="23" t="n"/>
      <c r="K17" s="24">
        <f>SUM(C17:J17)</f>
        <v/>
      </c>
      <c r="L17" s="23" t="n"/>
      <c r="M17" s="23" t="n"/>
      <c r="N17" s="23" t="n"/>
      <c r="O17" s="23" t="n"/>
      <c r="P17" s="24">
        <f>SUM(L17:O17)</f>
        <v/>
      </c>
      <c r="Q17" s="31">
        <f>K17+P17</f>
        <v/>
      </c>
      <c r="R17" s="24">
        <f>SUM($Q$7:Q17)</f>
        <v/>
      </c>
      <c r="S17" s="19" t="n"/>
      <c r="U17" s="18">
        <f>IF(COUNT(C17:J17,L17:O17)&gt;0,1,0)</f>
        <v/>
      </c>
      <c r="V17" s="18">
        <f>IF(COUNT(C17:J17)&gt;0,1,0)</f>
        <v/>
      </c>
    </row>
    <row r="18">
      <c r="A18" s="29" t="n">
        <v>12</v>
      </c>
      <c r="B18" s="30" t="inlineStr">
        <is>
          <t>December</t>
        </is>
      </c>
      <c r="C18" s="23" t="n"/>
      <c r="D18" s="23" t="n"/>
      <c r="E18" s="23" t="n"/>
      <c r="F18" s="23" t="n"/>
      <c r="G18" s="23" t="n"/>
      <c r="H18" s="23" t="n"/>
      <c r="I18" s="23" t="n"/>
      <c r="J18" s="23" t="n"/>
      <c r="K18" s="24">
        <f>SUM(C18:J18)</f>
        <v/>
      </c>
      <c r="L18" s="23" t="n"/>
      <c r="M18" s="23" t="n"/>
      <c r="N18" s="23" t="n"/>
      <c r="O18" s="23" t="n"/>
      <c r="P18" s="24">
        <f>SUM(L18:O18)</f>
        <v/>
      </c>
      <c r="Q18" s="31">
        <f>K18+P18</f>
        <v/>
      </c>
      <c r="R18" s="24">
        <f>SUM($Q$7:Q18)</f>
        <v/>
      </c>
      <c r="S18" s="19" t="n"/>
      <c r="U18" s="18">
        <f>IF(COUNT(C18:J18,L18:O18)&gt;0,1,0)</f>
        <v/>
      </c>
      <c r="V18" s="18">
        <f>IF(COUNT(C18:J18)&gt;0,1,0)</f>
        <v/>
      </c>
    </row>
    <row r="19">
      <c r="B19" s="30" t="inlineStr">
        <is>
          <t>Year total</t>
        </is>
      </c>
      <c r="C19" s="31">
        <f>SUM(C7:C18)</f>
        <v/>
      </c>
      <c r="D19" s="31">
        <f>SUM(D7:D18)</f>
        <v/>
      </c>
      <c r="E19" s="31">
        <f>SUM(E7:E18)</f>
        <v/>
      </c>
      <c r="F19" s="31">
        <f>SUM(F7:F18)</f>
        <v/>
      </c>
      <c r="G19" s="31">
        <f>SUM(G7:G18)</f>
        <v/>
      </c>
      <c r="H19" s="31">
        <f>SUM(H7:H18)</f>
        <v/>
      </c>
      <c r="I19" s="31">
        <f>SUM(I7:I18)</f>
        <v/>
      </c>
      <c r="J19" s="31">
        <f>SUM(J7:J18)</f>
        <v/>
      </c>
      <c r="K19" s="31">
        <f>SUM(K7:K18)</f>
        <v/>
      </c>
      <c r="L19" s="31">
        <f>SUM(L7:L18)</f>
        <v/>
      </c>
      <c r="M19" s="31">
        <f>SUM(M7:M18)</f>
        <v/>
      </c>
      <c r="N19" s="31">
        <f>SUM(N7:N18)</f>
        <v/>
      </c>
      <c r="O19" s="31">
        <f>SUM(O7:O18)</f>
        <v/>
      </c>
      <c r="P19" s="31">
        <f>SUM(P7:P18)</f>
        <v/>
      </c>
      <c r="Q19" s="31">
        <f>SUM(Q7:Q18)</f>
        <v/>
      </c>
      <c r="R19" s="31">
        <f>Q19</f>
        <v/>
      </c>
    </row>
    <row r="20">
      <c r="B20" s="22" t="inlineStr">
        <is>
          <t>Monthly average</t>
        </is>
      </c>
      <c r="Q20" s="31">
        <f>IF(SUM(U7:U18)=0,"",Q19/SUM(U7:U18))</f>
        <v/>
      </c>
      <c r="S20" s="17" t="inlineStr">
        <is>
          <t>← Average over the months you've logged anything.</t>
        </is>
      </c>
    </row>
    <row r="22" ht="20" customHeight="1">
      <c r="B22" s="4" t="inlineStr">
        <is>
          <t>Checks: how this year is going</t>
        </is>
      </c>
      <c r="C22" s="5" t="n"/>
      <c r="D22" s="5" t="n"/>
      <c r="E22" s="5" t="n"/>
      <c r="F22" s="5" t="n"/>
      <c r="G22" s="5" t="n"/>
      <c r="H22" s="5" t="n"/>
      <c r="I22" s="5" t="n"/>
      <c r="J22" s="5" t="n"/>
      <c r="K22" s="5" t="n"/>
      <c r="L22" s="5" t="n"/>
      <c r="M22" s="5" t="n"/>
      <c r="N22" s="5" t="n"/>
      <c r="O22" s="5" t="n"/>
      <c r="P22" s="5" t="n"/>
      <c r="Q22" s="5" t="n"/>
      <c r="R22" s="5" t="n"/>
    </row>
    <row r="23" ht="30" customHeight="1">
      <c r="B23" s="21" t="inlineStr">
        <is>
          <t>Check</t>
        </is>
      </c>
      <c r="C23" s="32" t="n"/>
      <c r="D23" s="20" t="n"/>
      <c r="E23" s="21" t="inlineStr">
        <is>
          <t>Your number</t>
        </is>
      </c>
      <c r="F23" s="21" t="inlineStr">
        <is>
          <t>Compared with</t>
        </is>
      </c>
      <c r="G23" s="21" t="inlineStr">
        <is>
          <t>Difference / room left</t>
        </is>
      </c>
      <c r="H23" s="21" t="inlineStr">
        <is>
          <t>What it means</t>
        </is>
      </c>
      <c r="I23" s="32" t="n"/>
      <c r="J23" s="32" t="n"/>
      <c r="K23" s="32" t="n"/>
      <c r="L23" s="32" t="n"/>
      <c r="M23" s="32" t="n"/>
      <c r="N23" s="32" t="n"/>
      <c r="O23" s="32" t="n"/>
      <c r="P23" s="32" t="n"/>
      <c r="Q23" s="32" t="n"/>
      <c r="R23" s="32" t="n"/>
      <c r="S23" s="20" t="n"/>
    </row>
    <row r="24" ht="30" customHeight="1">
      <c r="B24" s="33" t="inlineStr">
        <is>
          <t>Premiums paid vs. expected (months with premiums logged)</t>
        </is>
      </c>
      <c r="C24" s="32" t="n"/>
      <c r="D24" s="20" t="n"/>
      <c r="E24" s="24">
        <f>K19</f>
        <v/>
      </c>
      <c r="F24" s="24">
        <f>'My Plans'!$E$21*SUM(V7:V18)</f>
        <v/>
      </c>
      <c r="G24" s="24">
        <f>IF(F24=0,"",E24-F24)</f>
        <v/>
      </c>
      <c r="H24" s="34">
        <f>IF(F24=0,"Fill in expected premiums on My Plans to compare.",IF(ABS(G24)&lt;1,"Premiums match what you expected.",IF(G24&gt;0,"You paid more than expected. Check for a premium change, IRMAA, or a penalty.","You paid less than expected. Check for a premium change or a missed payment.")))</f>
        <v/>
      </c>
      <c r="I24" s="32" t="n"/>
      <c r="J24" s="32" t="n"/>
      <c r="K24" s="32" t="n"/>
      <c r="L24" s="32" t="n"/>
      <c r="M24" s="32" t="n"/>
      <c r="N24" s="32" t="n"/>
      <c r="O24" s="32" t="n"/>
      <c r="P24" s="32" t="n"/>
      <c r="Q24" s="32" t="n"/>
      <c r="R24" s="32" t="n"/>
      <c r="S24" s="20" t="n"/>
    </row>
    <row r="25" ht="30" customHeight="1">
      <c r="B25" s="33" t="inlineStr">
        <is>
          <t>Prescriptions vs. Part D out-of-pocket cap</t>
        </is>
      </c>
      <c r="C25" s="32" t="n"/>
      <c r="D25" s="20" t="n"/>
      <c r="E25" s="24">
        <f>M19</f>
        <v/>
      </c>
      <c r="F25" s="24">
        <f>'My Plans'!$D$36</f>
        <v/>
      </c>
      <c r="G25" s="24">
        <f>IF(ISNUMBER(F25),MAX(0,F25-E25),"")</f>
        <v/>
      </c>
      <c r="H25" s="34">
        <f>IF(NOT(ISNUMBER(F25)),"Part D cap for this year isn't entered on the Reference tab.",IF(E25&gt;=F25,"At or over the cap by your log. Covered Part D drugs should generally cost $0 for the rest of the year. Check your plan EOB.","Rough guide only: only covered Part D drugs (and certain payments made for you) count. Your plan's EOB shows the official running total."))</f>
        <v/>
      </c>
      <c r="I25" s="32" t="n"/>
      <c r="J25" s="32" t="n"/>
      <c r="K25" s="32" t="n"/>
      <c r="L25" s="32" t="n"/>
      <c r="M25" s="32" t="n"/>
      <c r="N25" s="32" t="n"/>
      <c r="O25" s="32" t="n"/>
      <c r="P25" s="32" t="n"/>
      <c r="Q25" s="32" t="n"/>
      <c r="R25" s="32" t="n"/>
      <c r="S25" s="20" t="n"/>
    </row>
    <row r="26" ht="30" customHeight="1">
      <c r="B26" s="33" t="inlineStr">
        <is>
          <t>Doctor &amp; hospital costs vs. Medicare Advantage maximum</t>
        </is>
      </c>
      <c r="C26" s="32" t="n"/>
      <c r="D26" s="20" t="n"/>
      <c r="E26" s="24">
        <f>L19</f>
        <v/>
      </c>
      <c r="F26" s="24">
        <f>IF(ISNUMBER('My Plans'!$D$38),'My Plans'!$D$38,"")</f>
        <v/>
      </c>
      <c r="G26" s="24">
        <f>IF(ISNUMBER(F26),MAX(0,F26-E26),"")</f>
        <v/>
      </c>
      <c r="H26" s="34">
        <f>IF(NOT(ISNUMBER(F26)),"Only for Medicare Advantage: enter your plan's maximum on My Plans.",IF(E26&gt;=F26,"At or over your plan's maximum by your log. Check with your plan: covered in-network care is generally paid in full after that.","Rough guide only: only covered, in-network services count toward the plan maximum."))</f>
        <v/>
      </c>
      <c r="I26" s="32" t="n"/>
      <c r="J26" s="32" t="n"/>
      <c r="K26" s="32" t="n"/>
      <c r="L26" s="32" t="n"/>
      <c r="M26" s="32" t="n"/>
      <c r="N26" s="32" t="n"/>
      <c r="O26" s="32" t="n"/>
      <c r="P26" s="32" t="n"/>
      <c r="Q26" s="32" t="n"/>
      <c r="R26" s="32" t="n"/>
      <c r="S26" s="20" t="n"/>
    </row>
    <row r="27" ht="30" customHeight="1">
      <c r="B27" s="33" t="inlineStr">
        <is>
          <t>Doctor &amp; hospital costs vs. Part B deductible</t>
        </is>
      </c>
      <c r="C27" s="32" t="n"/>
      <c r="D27" s="20" t="n"/>
      <c r="E27" s="24">
        <f>L19</f>
        <v/>
      </c>
      <c r="F27" s="24">
        <f>'My Plans'!$D$35</f>
        <v/>
      </c>
      <c r="G27" s="24">
        <f>IF(ISNUMBER(F27),MAX(0,F27-E27),"")</f>
        <v/>
      </c>
      <c r="H27" s="34">
        <f>IF(NOT(ISNUMBER(F27)),"Part B deductible for this year isn't entered on the Reference tab.","For reference with Original Medicare. Your Medicare Summary Notice shows whether you've met the deductible.")</f>
        <v/>
      </c>
      <c r="I27" s="32" t="n"/>
      <c r="J27" s="32" t="n"/>
      <c r="K27" s="32" t="n"/>
      <c r="L27" s="32" t="n"/>
      <c r="M27" s="32" t="n"/>
      <c r="N27" s="32" t="n"/>
      <c r="O27" s="32" t="n"/>
      <c r="P27" s="32" t="n"/>
      <c r="Q27" s="32" t="n"/>
      <c r="R27" s="32" t="n"/>
      <c r="S27" s="20" t="n"/>
    </row>
    <row r="29" ht="20" customHeight="1">
      <c r="B29" s="4" t="inlineStr">
        <is>
          <t>Year summary by category</t>
        </is>
      </c>
      <c r="C29" s="5" t="n"/>
      <c r="D29" s="5" t="n"/>
      <c r="E29" s="5" t="n"/>
      <c r="F29" s="5" t="n"/>
      <c r="G29" s="5" t="n"/>
      <c r="H29" s="5" t="n"/>
      <c r="I29" s="5" t="n"/>
    </row>
    <row r="30" ht="22" customHeight="1">
      <c r="B30" s="21" t="inlineStr">
        <is>
          <t>Category</t>
        </is>
      </c>
      <c r="C30" s="20" t="n"/>
      <c r="D30" s="21" t="inlineStr">
        <is>
          <t>Year to date</t>
        </is>
      </c>
      <c r="E30" s="21" t="inlineStr">
        <is>
          <t>Share of total</t>
        </is>
      </c>
    </row>
    <row r="31">
      <c r="B31" s="35" t="inlineStr">
        <is>
          <t>Medicare premiums (A, B, D)</t>
        </is>
      </c>
      <c r="C31" s="20" t="n"/>
      <c r="D31" s="24">
        <f>C19+D19+F19</f>
        <v/>
      </c>
      <c r="E31" s="36">
        <f>IF($Q$19=0,"",D31/$Q$19)</f>
        <v/>
      </c>
    </row>
    <row r="32">
      <c r="B32" s="35" t="inlineStr">
        <is>
          <t>IRMAA (B and D)</t>
        </is>
      </c>
      <c r="C32" s="20" t="n"/>
      <c r="D32" s="24">
        <f>E19+G19</f>
        <v/>
      </c>
      <c r="E32" s="36">
        <f>IF($Q$19=0,"",D32/$Q$19)</f>
        <v/>
      </c>
    </row>
    <row r="33">
      <c r="B33" s="35" t="inlineStr">
        <is>
          <t>Medigap / Advantage premiums</t>
        </is>
      </c>
      <c r="C33" s="20" t="n"/>
      <c r="D33" s="24">
        <f>H19+I19</f>
        <v/>
      </c>
      <c r="E33" s="36">
        <f>IF($Q$19=0,"",D33/$Q$19)</f>
        <v/>
      </c>
    </row>
    <row r="34">
      <c r="B34" s="35" t="inlineStr">
        <is>
          <t>Dental / vision / other premiums</t>
        </is>
      </c>
      <c r="C34" s="20" t="n"/>
      <c r="D34" s="24">
        <f>J19</f>
        <v/>
      </c>
      <c r="E34" s="36">
        <f>IF($Q$19=0,"",D34/$Q$19)</f>
        <v/>
      </c>
    </row>
    <row r="35">
      <c r="B35" s="35" t="inlineStr">
        <is>
          <t>Doctor &amp; hospital out-of-pocket</t>
        </is>
      </c>
      <c r="C35" s="20" t="n"/>
      <c r="D35" s="24">
        <f>L19</f>
        <v/>
      </c>
      <c r="E35" s="36">
        <f>IF($Q$19=0,"",D35/$Q$19)</f>
        <v/>
      </c>
    </row>
    <row r="36">
      <c r="B36" s="35" t="inlineStr">
        <is>
          <t>Prescriptions</t>
        </is>
      </c>
      <c r="C36" s="20" t="n"/>
      <c r="D36" s="24">
        <f>M19</f>
        <v/>
      </c>
      <c r="E36" s="36">
        <f>IF($Q$19=0,"",D36/$Q$19)</f>
        <v/>
      </c>
    </row>
    <row r="37">
      <c r="B37" s="35" t="inlineStr">
        <is>
          <t>Dental / vision / hearing costs</t>
        </is>
      </c>
      <c r="C37" s="20" t="n"/>
      <c r="D37" s="24">
        <f>N19</f>
        <v/>
      </c>
      <c r="E37" s="36">
        <f>IF($Q$19=0,"",D37/$Q$19)</f>
        <v/>
      </c>
    </row>
    <row r="38">
      <c r="B38" s="35" t="inlineStr">
        <is>
          <t>Other health costs</t>
        </is>
      </c>
      <c r="C38" s="20" t="n"/>
      <c r="D38" s="24">
        <f>O19</f>
        <v/>
      </c>
      <c r="E38" s="36">
        <f>IF($Q$19=0,"",D38/$Q$19)</f>
        <v/>
      </c>
    </row>
    <row r="39">
      <c r="B39" s="30" t="inlineStr">
        <is>
          <t>Total</t>
        </is>
      </c>
      <c r="C39" s="20" t="n"/>
      <c r="D39" s="25">
        <f>SUM(D31:D38)</f>
        <v/>
      </c>
      <c r="E39" s="36">
        <f>IF($Q$19=0,"",D39/$Q$19)</f>
        <v/>
      </c>
    </row>
  </sheetData>
  <mergeCells count="23">
    <mergeCell ref="H25:S25"/>
    <mergeCell ref="B23:D23"/>
    <mergeCell ref="B31:C31"/>
    <mergeCell ref="B39:C39"/>
    <mergeCell ref="H27:S27"/>
    <mergeCell ref="B24:D24"/>
    <mergeCell ref="L4:P4"/>
    <mergeCell ref="B38:C38"/>
    <mergeCell ref="H24:S24"/>
    <mergeCell ref="B34:C34"/>
    <mergeCell ref="B37:C37"/>
    <mergeCell ref="B26:D26"/>
    <mergeCell ref="H23:S23"/>
    <mergeCell ref="B25:D25"/>
    <mergeCell ref="H26:S26"/>
    <mergeCell ref="B30:C30"/>
    <mergeCell ref="B33:C33"/>
    <mergeCell ref="B27:D27"/>
    <mergeCell ref="B36:C36"/>
    <mergeCell ref="B32:C32"/>
    <mergeCell ref="C4:K4"/>
    <mergeCell ref="B35:C35"/>
    <mergeCell ref="A2:S2"/>
  </mergeCells>
  <dataValidations count="1">
    <dataValidation sqref="C7:J18 L7:O18" showDropDown="0" showInputMessage="0" showErrorMessage="1" allowBlank="1" error="Enter a dollar amount (use a minus sign for a refund)" type="decimal" operator="between">
      <formula1>-100000</formula1>
      <formula2>1000000</formula2>
    </dataValidation>
  </dataValidations>
  <printOptions horizontalCentered="1"/>
  <pageMargins left="0.4" right="0.4" top="1" bottom="1" header="0.5" footer="0.5"/>
  <pageSetup orientation="landscape" fitToHeight="0" fitToWidth="1"/>
  <drawing xmlns:r="http://schemas.openxmlformats.org/officeDocument/2006/relationships" r:id="rId1"/>
</worksheet>
</file>

<file path=xl/worksheets/sheet4.xml><?xml version="1.0" encoding="utf-8"?>
<worksheet xmlns="http://schemas.openxmlformats.org/spreadsheetml/2006/main">
  <sheetPr>
    <tabColor rgb="000F6B5C"/>
    <outlinePr summaryBelow="1" summaryRight="1"/>
    <pageSetUpPr fitToPage="1"/>
  </sheetPr>
  <dimension ref="A1:G46"/>
  <sheetViews>
    <sheetView showGridLines="0" workbookViewId="0">
      <selection activeCell="A1" sqref="A1"/>
    </sheetView>
  </sheetViews>
  <sheetFormatPr baseColWidth="8" defaultRowHeight="15"/>
  <cols>
    <col width="2" customWidth="1" min="1" max="1"/>
    <col width="40" customWidth="1" min="2" max="2"/>
    <col width="20" customWidth="1" min="3" max="3"/>
    <col width="20" customWidth="1" min="4" max="4"/>
    <col width="20" customWidth="1" min="5" max="5"/>
    <col width="20" customWidth="1" min="6" max="6"/>
    <col width="30" customWidth="1" min="7" max="7"/>
  </cols>
  <sheetData>
    <row r="1" ht="30" customHeight="1">
      <c r="A1" s="1" t="inlineStr">
        <is>
          <t>RetireTally · Open Enrollment Notes (October 15 – December 7)</t>
        </is>
      </c>
      <c r="B1" s="2" t="n"/>
      <c r="C1" s="2" t="n"/>
      <c r="D1" s="2" t="n"/>
      <c r="E1" s="2" t="n"/>
      <c r="F1" s="2" t="n"/>
      <c r="G1" s="2" t="n"/>
    </row>
    <row r="2" ht="30" customHeight="1">
      <c r="A2" s="3" t="inlineStr">
        <is>
          <t>Compare next year's options side by side and keep a record of what you decided. Use Medicare's Plan Finder (medicare.gov/plan-compare) and each plan's documents for the numbers.</t>
        </is>
      </c>
    </row>
    <row r="4" ht="34" customHeight="1">
      <c r="B4" s="11" t="inlineStr">
        <is>
          <t>Open Enrollment runs October 15 – December 7 each year. Changes you make start January 1. Read your plan's Annual Notice of Change first: it lists what's changing next year (premium, copays, drug list, network).</t>
        </is>
      </c>
      <c r="C4" s="12" t="n"/>
      <c r="D4" s="12" t="n"/>
      <c r="E4" s="12" t="n"/>
      <c r="F4" s="12" t="n"/>
      <c r="G4" s="12" t="n"/>
    </row>
    <row r="6" ht="20" customHeight="1">
      <c r="B6" s="4" t="inlineStr">
        <is>
          <t>Checklist</t>
        </is>
      </c>
      <c r="C6" s="5" t="n"/>
      <c r="D6" s="5" t="n"/>
      <c r="E6" s="5" t="n"/>
      <c r="F6" s="5" t="n"/>
      <c r="G6" s="5" t="n"/>
    </row>
    <row r="7" ht="22" customHeight="1">
      <c r="B7" s="21" t="inlineStr">
        <is>
          <t>Step</t>
        </is>
      </c>
      <c r="C7" s="21" t="inlineStr">
        <is>
          <t>Done? (Yes/No)</t>
        </is>
      </c>
      <c r="D7" s="21" t="inlineStr">
        <is>
          <t>Date</t>
        </is>
      </c>
      <c r="E7" s="21" t="inlineStr">
        <is>
          <t>Notes</t>
        </is>
      </c>
      <c r="F7" s="32" t="n"/>
      <c r="G7" s="20" t="n"/>
    </row>
    <row r="8">
      <c r="B8" s="35" t="inlineStr">
        <is>
          <t>Read my plan's Annual Notice of Change (ANOC)</t>
        </is>
      </c>
      <c r="C8" s="37" t="n"/>
      <c r="D8" s="38" t="n"/>
      <c r="E8" s="19" t="n"/>
      <c r="F8" s="32" t="n"/>
      <c r="G8" s="20" t="n"/>
    </row>
    <row r="9">
      <c r="B9" s="35" t="inlineStr">
        <is>
          <t>List my drugs, doses, and pharmacy</t>
        </is>
      </c>
      <c r="C9" s="37" t="n"/>
      <c r="D9" s="38" t="n"/>
      <c r="E9" s="19" t="n"/>
      <c r="F9" s="32" t="n"/>
      <c r="G9" s="20" t="n"/>
    </row>
    <row r="10">
      <c r="B10" s="35" t="inlineStr">
        <is>
          <t>List my doctors and hospitals</t>
        </is>
      </c>
      <c r="C10" s="37" t="n"/>
      <c r="D10" s="38" t="n"/>
      <c r="E10" s="19" t="n"/>
      <c r="F10" s="32" t="n"/>
      <c r="G10" s="20" t="n"/>
    </row>
    <row r="11">
      <c r="B11" s="35" t="inlineStr">
        <is>
          <t>Compare plans on Medicare Plan Finder</t>
        </is>
      </c>
      <c r="C11" s="37" t="n"/>
      <c r="D11" s="38" t="n"/>
      <c r="E11" s="19" t="n"/>
      <c r="F11" s="32" t="n"/>
      <c r="G11" s="20" t="n"/>
    </row>
    <row r="12">
      <c r="B12" s="35" t="inlineStr">
        <is>
          <t>Check whether my drugs are covered and at what tier</t>
        </is>
      </c>
      <c r="C12" s="37" t="n"/>
      <c r="D12" s="38" t="n"/>
      <c r="E12" s="19" t="n"/>
      <c r="F12" s="32" t="n"/>
      <c r="G12" s="20" t="n"/>
    </row>
    <row r="13">
      <c r="B13" s="35" t="inlineStr">
        <is>
          <t>Check whether my doctors are in network</t>
        </is>
      </c>
      <c r="C13" s="37" t="n"/>
      <c r="D13" s="38" t="n"/>
      <c r="E13" s="19" t="n"/>
      <c r="F13" s="32" t="n"/>
      <c r="G13" s="20" t="n"/>
    </row>
    <row r="14">
      <c r="B14" s="35" t="inlineStr">
        <is>
          <t>Note next year's Part B premium once CMS / SSA announces it</t>
        </is>
      </c>
      <c r="C14" s="37" t="n"/>
      <c r="D14" s="38" t="n"/>
      <c r="E14" s="19" t="n"/>
      <c r="F14" s="32" t="n"/>
      <c r="G14" s="20" t="n"/>
    </row>
    <row r="15">
      <c r="B15" s="35" t="inlineStr">
        <is>
          <t>Check any IRMAA letter from Social Security</t>
        </is>
      </c>
      <c r="C15" s="37" t="n"/>
      <c r="D15" s="38" t="n"/>
      <c r="E15" s="19" t="n"/>
      <c r="F15" s="32" t="n"/>
      <c r="G15" s="20" t="n"/>
    </row>
    <row r="16">
      <c r="B16" s="35" t="inlineStr">
        <is>
          <t>Decide and enroll (or keep my plan) by December 7</t>
        </is>
      </c>
      <c r="C16" s="37" t="n"/>
      <c r="D16" s="38" t="n"/>
      <c r="E16" s="19" t="n"/>
      <c r="F16" s="32" t="n"/>
      <c r="G16" s="20" t="n"/>
    </row>
    <row r="17">
      <c r="B17" s="35" t="inlineStr">
        <is>
          <t>Save confirmation numbers below</t>
        </is>
      </c>
      <c r="C17" s="37" t="n"/>
      <c r="D17" s="38" t="n"/>
      <c r="E17" s="19" t="n"/>
      <c r="F17" s="32" t="n"/>
      <c r="G17" s="20" t="n"/>
    </row>
    <row r="19" ht="20" customHeight="1">
      <c r="B19" s="4" t="inlineStr">
        <is>
          <t>Side-by-side comparison for next year</t>
        </is>
      </c>
      <c r="C19" s="5" t="n"/>
      <c r="D19" s="5" t="n"/>
      <c r="E19" s="5" t="n"/>
      <c r="F19" s="5" t="n"/>
      <c r="G19" s="5" t="n"/>
    </row>
    <row r="20" ht="22" customHeight="1">
      <c r="B20" s="21" t="inlineStr"/>
      <c r="C20" s="21" t="inlineStr">
        <is>
          <t>My current plan</t>
        </is>
      </c>
      <c r="D20" s="21" t="inlineStr">
        <is>
          <t>Option 1</t>
        </is>
      </c>
      <c r="E20" s="21" t="inlineStr">
        <is>
          <t>Option 2</t>
        </is>
      </c>
      <c r="F20" s="21" t="inlineStr">
        <is>
          <t>Option 3</t>
        </is>
      </c>
      <c r="G20" s="21" t="inlineStr">
        <is>
          <t>Notes</t>
        </is>
      </c>
    </row>
    <row r="21">
      <c r="B21" s="22" t="inlineStr">
        <is>
          <t>Plan name</t>
        </is>
      </c>
      <c r="C21" s="19" t="n"/>
      <c r="D21" s="19" t="n"/>
      <c r="E21" s="19" t="n"/>
      <c r="F21" s="19" t="n"/>
      <c r="G21" s="19" t="n"/>
    </row>
    <row r="22">
      <c r="B22" s="22" t="inlineStr">
        <is>
          <t>Plan type (Advantage, Part D, Medigap…)</t>
        </is>
      </c>
      <c r="C22" s="19" t="n"/>
      <c r="D22" s="19" t="n"/>
      <c r="E22" s="19" t="n"/>
      <c r="F22" s="19" t="n"/>
      <c r="G22" s="19" t="n"/>
    </row>
    <row r="23">
      <c r="B23" s="22" t="inlineStr">
        <is>
          <t>Monthly premium</t>
        </is>
      </c>
      <c r="C23" s="23" t="n"/>
      <c r="D23" s="23" t="n"/>
      <c r="E23" s="23" t="n"/>
      <c r="F23" s="23" t="n"/>
      <c r="G23" s="19" t="n"/>
    </row>
    <row r="24">
      <c r="B24" s="22" t="inlineStr">
        <is>
          <t>Premiums for the year</t>
        </is>
      </c>
      <c r="C24" s="39">
        <f>IF(ISNUMBER(C23),C23*12,"")</f>
        <v/>
      </c>
      <c r="D24" s="39">
        <f>IF(ISNUMBER(D23),D23*12,"")</f>
        <v/>
      </c>
      <c r="E24" s="39">
        <f>IF(ISNUMBER(E23),E23*12,"")</f>
        <v/>
      </c>
      <c r="F24" s="39">
        <f>IF(ISNUMBER(F23),F23*12,"")</f>
        <v/>
      </c>
      <c r="G24" s="19" t="n"/>
    </row>
    <row r="25">
      <c r="B25" s="22" t="inlineStr">
        <is>
          <t>Deductible</t>
        </is>
      </c>
      <c r="C25" s="27" t="n"/>
      <c r="D25" s="27" t="n"/>
      <c r="E25" s="27" t="n"/>
      <c r="F25" s="27" t="n"/>
      <c r="G25" s="19" t="n"/>
    </row>
    <row r="26">
      <c r="B26" s="22" t="inlineStr">
        <is>
          <t>Out-of-pocket maximum (Advantage)</t>
        </is>
      </c>
      <c r="C26" s="27" t="n"/>
      <c r="D26" s="27" t="n"/>
      <c r="E26" s="27" t="n"/>
      <c r="F26" s="27" t="n"/>
      <c r="G26" s="19" t="n"/>
    </row>
    <row r="27">
      <c r="B27" s="22" t="inlineStr">
        <is>
          <t>Estimated yearly drug costs (Plan Finder)</t>
        </is>
      </c>
      <c r="C27" s="27" t="n"/>
      <c r="D27" s="27" t="n"/>
      <c r="E27" s="27" t="n"/>
      <c r="F27" s="27" t="n"/>
      <c r="G27" s="19" t="n"/>
    </row>
    <row r="28">
      <c r="B28" s="22" t="inlineStr">
        <is>
          <t>Other costs you expect (copays, etc.)</t>
        </is>
      </c>
      <c r="C28" s="27" t="n"/>
      <c r="D28" s="27" t="n"/>
      <c r="E28" s="27" t="n"/>
      <c r="F28" s="27" t="n"/>
      <c r="G28" s="19" t="n"/>
    </row>
    <row r="29">
      <c r="B29" s="22" t="inlineStr">
        <is>
          <t>Rough yearly total</t>
        </is>
      </c>
      <c r="C29" s="40">
        <f>IF(COUNT(C24,C27,C28)=0,"",N(C24)+N(C27)+N(C28))</f>
        <v/>
      </c>
      <c r="D29" s="40">
        <f>IF(COUNT(D24,D27,D28)=0,"",N(D24)+N(D27)+N(D28))</f>
        <v/>
      </c>
      <c r="E29" s="40">
        <f>IF(COUNT(E24,E27,E28)=0,"",N(E24)+N(E27)+N(E28))</f>
        <v/>
      </c>
      <c r="F29" s="40">
        <f>IF(COUNT(F24,F27,F28)=0,"",N(F24)+N(F27)+N(F28))</f>
        <v/>
      </c>
      <c r="G29" s="19" t="n"/>
    </row>
    <row r="30">
      <c r="B30" s="22" t="inlineStr">
        <is>
          <t>All my drugs covered?</t>
        </is>
      </c>
      <c r="C30" s="19" t="n"/>
      <c r="D30" s="19" t="n"/>
      <c r="E30" s="19" t="n"/>
      <c r="F30" s="19" t="n"/>
      <c r="G30" s="19" t="n"/>
    </row>
    <row r="31">
      <c r="B31" s="22" t="inlineStr">
        <is>
          <t>My doctors in network?</t>
        </is>
      </c>
      <c r="C31" s="19" t="n"/>
      <c r="D31" s="19" t="n"/>
      <c r="E31" s="19" t="n"/>
      <c r="F31" s="19" t="n"/>
      <c r="G31" s="19" t="n"/>
    </row>
    <row r="32">
      <c r="B32" s="22" t="inlineStr">
        <is>
          <t>My pharmacy preferred / in network?</t>
        </is>
      </c>
      <c r="C32" s="19" t="n"/>
      <c r="D32" s="19" t="n"/>
      <c r="E32" s="19" t="n"/>
      <c r="F32" s="19" t="n"/>
      <c r="G32" s="19" t="n"/>
    </row>
    <row r="33">
      <c r="B33" s="22" t="inlineStr">
        <is>
          <t>Star rating</t>
        </is>
      </c>
      <c r="C33" s="19" t="n"/>
      <c r="D33" s="19" t="n"/>
      <c r="E33" s="19" t="n"/>
      <c r="F33" s="19" t="n"/>
      <c r="G33" s="19" t="n"/>
    </row>
    <row r="34">
      <c r="B34" s="22" t="inlineStr">
        <is>
          <t>Extras (dental, vision, hearing)</t>
        </is>
      </c>
      <c r="C34" s="19" t="n"/>
      <c r="D34" s="19" t="n"/>
      <c r="E34" s="19" t="n"/>
      <c r="F34" s="19" t="n"/>
      <c r="G34" s="19" t="n"/>
    </row>
    <row r="35" ht="28" customHeight="1">
      <c r="B35" s="17" t="inlineStr">
        <is>
          <t>Rough yearly total = premiums for the year + estimated drug costs + other costs you expect. Your Part B premium is the same whichever plan you pick, so it's left out. It's for comparing plans only, not a prediction.</t>
        </is>
      </c>
    </row>
    <row r="37" ht="20" customHeight="1">
      <c r="B37" s="4" t="inlineStr">
        <is>
          <t>What I decided</t>
        </is>
      </c>
      <c r="C37" s="5" t="n"/>
      <c r="D37" s="5" t="n"/>
      <c r="E37" s="5" t="n"/>
      <c r="F37" s="5" t="n"/>
      <c r="G37" s="5" t="n"/>
    </row>
    <row r="38" ht="22" customHeight="1">
      <c r="B38" s="21" t="inlineStr">
        <is>
          <t>Date</t>
        </is>
      </c>
      <c r="C38" s="21" t="inlineStr">
        <is>
          <t>What I did</t>
        </is>
      </c>
      <c r="D38" s="21" t="inlineStr">
        <is>
          <t>Plan / company</t>
        </is>
      </c>
      <c r="E38" s="21" t="inlineStr">
        <is>
          <t>Confirmation #</t>
        </is>
      </c>
      <c r="F38" s="21" t="inlineStr">
        <is>
          <t>Who I spoke with</t>
        </is>
      </c>
      <c r="G38" s="21" t="inlineStr">
        <is>
          <t>Notes</t>
        </is>
      </c>
    </row>
    <row r="39">
      <c r="B39" s="38" t="n"/>
      <c r="C39" s="19" t="n"/>
      <c r="D39" s="19" t="n"/>
      <c r="E39" s="19" t="n"/>
      <c r="F39" s="19" t="n"/>
      <c r="G39" s="19" t="n"/>
    </row>
    <row r="40">
      <c r="B40" s="38" t="n"/>
      <c r="C40" s="19" t="n"/>
      <c r="D40" s="19" t="n"/>
      <c r="E40" s="19" t="n"/>
      <c r="F40" s="19" t="n"/>
      <c r="G40" s="19" t="n"/>
    </row>
    <row r="41">
      <c r="B41" s="38" t="n"/>
      <c r="C41" s="19" t="n"/>
      <c r="D41" s="19" t="n"/>
      <c r="E41" s="19" t="n"/>
      <c r="F41" s="19" t="n"/>
      <c r="G41" s="19" t="n"/>
    </row>
    <row r="42">
      <c r="B42" s="38" t="n"/>
      <c r="C42" s="19" t="n"/>
      <c r="D42" s="19" t="n"/>
      <c r="E42" s="19" t="n"/>
      <c r="F42" s="19" t="n"/>
      <c r="G42" s="19" t="n"/>
    </row>
    <row r="43">
      <c r="B43" s="38" t="n"/>
      <c r="C43" s="19" t="n"/>
      <c r="D43" s="19" t="n"/>
      <c r="E43" s="19" t="n"/>
      <c r="F43" s="19" t="n"/>
      <c r="G43" s="19" t="n"/>
    </row>
    <row r="44">
      <c r="B44" s="38" t="n"/>
      <c r="C44" s="19" t="n"/>
      <c r="D44" s="19" t="n"/>
      <c r="E44" s="19" t="n"/>
      <c r="F44" s="19" t="n"/>
      <c r="G44" s="19" t="n"/>
    </row>
    <row r="45">
      <c r="B45" s="38" t="n"/>
      <c r="C45" s="19" t="n"/>
      <c r="D45" s="19" t="n"/>
      <c r="E45" s="19" t="n"/>
      <c r="F45" s="19" t="n"/>
      <c r="G45" s="19" t="n"/>
    </row>
    <row r="46">
      <c r="B46" s="38" t="n"/>
      <c r="C46" s="19" t="n"/>
      <c r="D46" s="19" t="n"/>
      <c r="E46" s="19" t="n"/>
      <c r="F46" s="19" t="n"/>
      <c r="G46" s="19" t="n"/>
    </row>
  </sheetData>
  <mergeCells count="14">
    <mergeCell ref="E10:G10"/>
    <mergeCell ref="E13:G13"/>
    <mergeCell ref="E11:G11"/>
    <mergeCell ref="E14:G14"/>
    <mergeCell ref="E8:G8"/>
    <mergeCell ref="B35:G35"/>
    <mergeCell ref="B4:G4"/>
    <mergeCell ref="E9:G9"/>
    <mergeCell ref="A2:G2"/>
    <mergeCell ref="E12:G12"/>
    <mergeCell ref="E17:G17"/>
    <mergeCell ref="E15:G15"/>
    <mergeCell ref="E7:G7"/>
    <mergeCell ref="E16:G16"/>
  </mergeCells>
  <dataValidations count="2">
    <dataValidation sqref="C8:C17" showDropDown="0" showInputMessage="0" showErrorMessage="0" allowBlank="1" type="list">
      <formula1>"Yes,No"</formula1>
    </dataValidation>
    <dataValidation sqref="C30:F32" showDropDown="0" showInputMessage="0" showErrorMessage="0" allowBlank="1" type="list">
      <formula1>"Yes,No,Not sure"</formula1>
    </dataValidation>
  </dataValidations>
  <printOptions horizontalCentered="1"/>
  <pageMargins left="0.4" right="0.4" top="1" bottom="1" header="0.5" footer="0.5"/>
  <pageSetup orientation="landscape" fitToHeight="0" fitToWidth="1"/>
</worksheet>
</file>

<file path=xl/worksheets/sheet5.xml><?xml version="1.0" encoding="utf-8"?>
<worksheet xmlns="http://schemas.openxmlformats.org/spreadsheetml/2006/main">
  <sheetPr>
    <tabColor rgb="005FA898"/>
    <outlinePr summaryBelow="1" summaryRight="1"/>
    <pageSetUpPr fitToPage="1"/>
  </sheetPr>
  <dimension ref="A1:G19"/>
  <sheetViews>
    <sheetView showGridLines="0" workbookViewId="0">
      <selection activeCell="A1" sqref="A1"/>
    </sheetView>
  </sheetViews>
  <sheetFormatPr baseColWidth="8" defaultRowHeight="15"/>
  <cols>
    <col width="9" customWidth="1" min="1" max="1"/>
    <col width="15" customWidth="1" min="2" max="2"/>
    <col width="14" customWidth="1" min="3" max="3"/>
    <col width="16" customWidth="1" min="4" max="4"/>
    <col width="15" customWidth="1" min="5" max="5"/>
    <col width="15" customWidth="1" min="6" max="6"/>
    <col width="70" customWidth="1" min="7" max="7"/>
  </cols>
  <sheetData>
    <row r="1" ht="30" customHeight="1">
      <c r="A1" s="1" t="inlineStr">
        <is>
          <t>Official Medicare amounts by year</t>
        </is>
      </c>
      <c r="B1" s="2" t="n"/>
      <c r="C1" s="2" t="n"/>
      <c r="D1" s="2" t="n"/>
      <c r="E1" s="2" t="n"/>
      <c r="F1" s="2" t="n"/>
      <c r="G1" s="2" t="n"/>
    </row>
    <row r="2" ht="30" customHeight="1">
      <c r="A2" s="3" t="inlineStr">
        <is>
          <t>Used by My Plans and the Monthly Log. 2026 is filled in from CMS and Medicare.gov. Blank cells are not published yet: type them in from the official CMS announcement or your Social Security / Medicare notice. Don't use projections.</t>
        </is>
      </c>
    </row>
    <row r="5" ht="46" customHeight="1">
      <c r="A5" s="21" t="inlineStr">
        <is>
          <t>Year</t>
        </is>
      </c>
      <c r="B5" s="21" t="inlineStr">
        <is>
          <t>Part B standard
monthly premium</t>
        </is>
      </c>
      <c r="C5" s="21" t="inlineStr">
        <is>
          <t>Part B yearly
deductible</t>
        </is>
      </c>
      <c r="D5" s="21" t="inlineStr">
        <is>
          <t>Part A deductible
(each benefit
period)</t>
        </is>
      </c>
      <c r="E5" s="21" t="inlineStr">
        <is>
          <t>Part D yearly
out-of-pocket
cap</t>
        </is>
      </c>
      <c r="F5" s="21" t="inlineStr">
        <is>
          <t>Part D maximum
standard
deductible</t>
        </is>
      </c>
      <c r="G5" s="21" t="inlineStr">
        <is>
          <t>Status / source</t>
        </is>
      </c>
    </row>
    <row r="6" ht="30" customHeight="1">
      <c r="A6" s="41" t="n">
        <v>2026</v>
      </c>
      <c r="B6" s="42" t="n">
        <v>202.9</v>
      </c>
      <c r="C6" s="43" t="n">
        <v>283</v>
      </c>
      <c r="D6" s="43" t="n">
        <v>1736</v>
      </c>
      <c r="E6" s="43" t="n">
        <v>2100</v>
      </c>
      <c r="F6" s="43" t="n">
        <v>615</v>
      </c>
      <c r="G6" s="44" t="inlineStr">
        <is>
          <t>All 2026 amounts published by CMS (Nov 14, 2025 fact sheet; CY2026/CY2027 Part D parameters).</t>
        </is>
      </c>
    </row>
    <row r="7" ht="30" customHeight="1">
      <c r="A7" s="41" t="n">
        <v>2027</v>
      </c>
      <c r="B7" s="45" t="n"/>
      <c r="C7" s="46" t="n"/>
      <c r="D7" s="46" t="n"/>
      <c r="E7" s="43" t="n">
        <v>2400</v>
      </c>
      <c r="F7" s="43" t="n">
        <v>700</v>
      </c>
      <c r="G7" s="44" t="inlineStr">
        <is>
          <t>Part D cap and deductible: CMS CY2027 Rate Announcement (Apr 6, 2026). Part A/B NOT published as of Oct 6, 2026: type them in from CMS or your SSA notice.</t>
        </is>
      </c>
    </row>
    <row r="8" ht="30" customHeight="1">
      <c r="A8" s="41" t="n">
        <v>2028</v>
      </c>
      <c r="B8" s="45" t="n"/>
      <c r="C8" s="46" t="n"/>
      <c r="D8" s="46" t="n"/>
      <c r="E8" s="46" t="n"/>
      <c r="F8" s="46" t="n"/>
      <c r="G8" s="44" t="inlineStr">
        <is>
          <t>Not published. Fill in from official CMS/SSA notices.</t>
        </is>
      </c>
    </row>
    <row r="9" ht="30" customHeight="1">
      <c r="A9" s="41" t="n">
        <v>2029</v>
      </c>
      <c r="B9" s="45" t="n"/>
      <c r="C9" s="46" t="n"/>
      <c r="D9" s="46" t="n"/>
      <c r="E9" s="46" t="n"/>
      <c r="F9" s="46" t="n"/>
      <c r="G9" s="44" t="inlineStr">
        <is>
          <t>Not published.</t>
        </is>
      </c>
    </row>
    <row r="10" ht="30" customHeight="1">
      <c r="A10" s="41" t="n">
        <v>2030</v>
      </c>
      <c r="B10" s="45" t="n"/>
      <c r="C10" s="46" t="n"/>
      <c r="D10" s="46" t="n"/>
      <c r="E10" s="46" t="n"/>
      <c r="F10" s="46" t="n"/>
      <c r="G10" s="44" t="inlineStr">
        <is>
          <t>Not published.</t>
        </is>
      </c>
    </row>
    <row r="12" ht="20" customHeight="1">
      <c r="A12" s="4" t="inlineStr">
        <is>
          <t>Other 2026 amounts (for reference)</t>
        </is>
      </c>
      <c r="B12" s="5" t="n"/>
      <c r="C12" s="5" t="n"/>
      <c r="D12" s="5" t="n"/>
      <c r="E12" s="5" t="n"/>
      <c r="F12" s="5" t="n"/>
      <c r="G12" s="5" t="n"/>
    </row>
    <row r="13" ht="18" customHeight="1">
      <c r="A13" s="47" t="inlineStr">
        <is>
          <t>• Part A premium if you buy it (2026): $311 or $565 a month, depending on how long you or your spouse worked and paid Medicare taxes. Most people pay $0.</t>
        </is>
      </c>
    </row>
    <row r="14" ht="18" customHeight="1">
      <c r="A14" s="47" t="inlineStr">
        <is>
          <t>• Part A hospital stay (2026): $0 for days 1–60 after the deductible; $434 a day for days 61–90; $868 a day for lifetime reserve days.</t>
        </is>
      </c>
    </row>
    <row r="15" ht="18" customHeight="1">
      <c r="A15" s="47" t="inlineStr">
        <is>
          <t>• Skilled nursing facility (2026): $0 for days 1–20; $217 a day for days 21–100.</t>
        </is>
      </c>
    </row>
    <row r="16" ht="18" customHeight="1">
      <c r="A16" s="47" t="inlineStr">
        <is>
          <t>• Part B coinsurance: usually 20% of the Medicare-approved amount after the deductible.</t>
        </is>
      </c>
    </row>
    <row r="17" ht="18" customHeight="1">
      <c r="A17" s="47" t="inlineStr">
        <is>
          <t>• IRMAA amounts depend on your income from two years earlier. SSA's letter shows your exact amounts. This tracker doesn't list the income brackets.</t>
        </is>
      </c>
    </row>
    <row r="19">
      <c r="A19" s="14" t="inlineStr">
        <is>
          <t>Checked against medicare.gov and cms.gov on October 6, 2026. Sources are listed on the Start Here tab.</t>
        </is>
      </c>
    </row>
  </sheetData>
  <mergeCells count="7">
    <mergeCell ref="A13:G13"/>
    <mergeCell ref="A14:G14"/>
    <mergeCell ref="A17:G17"/>
    <mergeCell ref="A2:G2"/>
    <mergeCell ref="A16:G16"/>
    <mergeCell ref="A15:G15"/>
    <mergeCell ref="A19:G19"/>
  </mergeCells>
  <printOptions horizontalCentered="1"/>
  <pageMargins left="0.4" right="0.4" top="1" bottom="1" header="0.5" footer="0.5"/>
  <pageSetup orientation="landscape" fitToHeight="0" fitToWidth="1"/>
</worksheet>
</file>

<file path=xl/worksheets/sheet6.xml><?xml version="1.0" encoding="utf-8"?>
<worksheet xmlns="http://schemas.openxmlformats.org/spreadsheetml/2006/main">
  <sheetPr>
    <tabColor rgb="009CA3AF"/>
    <outlinePr summaryBelow="1" summaryRight="1"/>
    <pageSetUpPr fitToPage="1"/>
  </sheetPr>
  <dimension ref="A1:P39"/>
  <sheetViews>
    <sheetView showGridLines="0" workbookViewId="0">
      <selection activeCell="A1" sqref="A1"/>
    </sheetView>
  </sheetViews>
  <sheetFormatPr baseColWidth="8" defaultRowHeight="15"/>
  <cols>
    <col width="2" customWidth="1" min="1" max="1"/>
    <col width="34" customWidth="1" min="2" max="2"/>
    <col width="28" customWidth="1" min="3" max="3"/>
    <col width="18" customWidth="1" min="4" max="4"/>
    <col width="15" customWidth="1" min="5" max="5"/>
    <col width="15" customWidth="1" min="6" max="6"/>
    <col width="24" customWidth="1" min="7" max="7"/>
    <col width="40" customWidth="1" min="8" max="8"/>
    <col hidden="1" width="10" customWidth="1" min="16" max="16"/>
  </cols>
  <sheetData>
    <row r="1" ht="30" customHeight="1">
      <c r="A1" s="1">
        <f>"RetireTally · My Medicare Plans · "&amp;$D$5</f>
        <v/>
      </c>
      <c r="B1" s="2" t="n"/>
      <c r="C1" s="2" t="n"/>
      <c r="D1" s="2" t="n"/>
      <c r="E1" s="2" t="n"/>
      <c r="F1" s="2" t="n"/>
      <c r="G1" s="2" t="n"/>
      <c r="H1" s="2" t="n"/>
    </row>
    <row r="2" ht="30" customHeight="1">
      <c r="A2" s="3" t="inlineStr">
        <is>
          <t>Yellow cells are yours to fill in. Green cells calculate automatically. Keep plan names, ID numbers, and phone numbers here so you have them when you need them.</t>
        </is>
      </c>
    </row>
    <row r="4" ht="20" customHeight="1">
      <c r="B4" s="4" t="inlineStr">
        <is>
          <t>1 · Your profile</t>
        </is>
      </c>
      <c r="C4" s="5" t="n"/>
      <c r="D4" s="5" t="n"/>
      <c r="E4" s="5" t="n"/>
      <c r="F4" s="5" t="n"/>
      <c r="G4" s="5" t="n"/>
      <c r="H4" s="5" t="n"/>
    </row>
    <row r="5">
      <c r="B5" s="15" t="inlineStr">
        <is>
          <t>Tracking year</t>
        </is>
      </c>
      <c r="D5" s="16" t="n">
        <v>2026</v>
      </c>
      <c r="E5" s="17" t="inlineStr">
        <is>
          <t>Pick from the list. Later years work once you type their official amounts on the Reference tab.</t>
        </is>
      </c>
      <c r="P5" s="18">
        <f>MATCH($D$5,Reference!$A$6:$A$10,0)</f>
        <v/>
      </c>
    </row>
    <row r="6">
      <c r="B6" s="15" t="inlineStr">
        <is>
          <t>Your coverage</t>
        </is>
      </c>
      <c r="C6" s="19" t="inlineStr">
        <is>
          <t>Original Medicare + Medigap + Part D</t>
        </is>
      </c>
      <c r="D6" s="20" t="n"/>
      <c r="E6" s="17" t="inlineStr">
        <is>
          <t>Pick the closest match. It's only a label to help you.</t>
        </is>
      </c>
    </row>
    <row r="7">
      <c r="B7" s="15" t="inlineStr">
        <is>
          <t>Name (optional)</t>
        </is>
      </c>
      <c r="C7" s="19" t="inlineStr">
        <is>
          <t>Example: “Lee” (fictional)</t>
        </is>
      </c>
      <c r="D7" s="20" t="n"/>
      <c r="E7" s="17" t="inlineStr">
        <is>
          <t>Tip: don't type your full Medicare number into a file you share or store online.</t>
        </is>
      </c>
    </row>
    <row r="9" ht="20" customHeight="1">
      <c r="B9" s="4" t="inlineStr">
        <is>
          <t>2 · Your plans and expected monthly premiums</t>
        </is>
      </c>
      <c r="C9" s="5" t="n"/>
      <c r="D9" s="5" t="n"/>
      <c r="E9" s="5" t="n"/>
      <c r="F9" s="5" t="n"/>
      <c r="G9" s="5" t="n"/>
      <c r="H9" s="5" t="n"/>
    </row>
    <row r="11" ht="32" customHeight="1">
      <c r="B11" s="21" t="inlineStr">
        <is>
          <t>Coverage</t>
        </is>
      </c>
      <c r="C11" s="21" t="inlineStr">
        <is>
          <t>Plan / company name</t>
        </is>
      </c>
      <c r="D11" s="21" t="inlineStr">
        <is>
          <t>Plan ID or policy #</t>
        </is>
      </c>
      <c r="E11" s="21" t="inlineStr">
        <is>
          <t>Expected monthly
premium</t>
        </is>
      </c>
      <c r="F11" s="21" t="inlineStr">
        <is>
          <t>Expected per
year</t>
        </is>
      </c>
      <c r="G11" s="21" t="inlineStr">
        <is>
          <t>Phone / website</t>
        </is>
      </c>
      <c r="H11" s="21" t="inlineStr">
        <is>
          <t>Notes</t>
        </is>
      </c>
    </row>
    <row r="12" ht="18" customHeight="1">
      <c r="B12" s="22" t="inlineStr">
        <is>
          <t>Part A (hospital)</t>
        </is>
      </c>
      <c r="C12" s="19" t="inlineStr">
        <is>
          <t>Original Medicare</t>
        </is>
      </c>
      <c r="D12" s="19" t="n"/>
      <c r="E12" s="23" t="n">
        <v>0</v>
      </c>
      <c r="F12" s="24">
        <f>IF(ISNUMBER(E12),E12*12,"")</f>
        <v/>
      </c>
      <c r="G12" s="19" t="n"/>
      <c r="H12" s="19" t="inlineStr">
        <is>
          <t>Premium-free Part A</t>
        </is>
      </c>
    </row>
    <row r="13" ht="18" customHeight="1">
      <c r="B13" s="22" t="inlineStr">
        <is>
          <t>Part B (medical), standard premium</t>
        </is>
      </c>
      <c r="C13" s="19" t="inlineStr">
        <is>
          <t>Original Medicare</t>
        </is>
      </c>
      <c r="D13" s="19" t="n"/>
      <c r="E13" s="23" t="n">
        <v>202.9</v>
      </c>
      <c r="F13" s="24">
        <f>IF(ISNUMBER(E13),E13*12,"")</f>
        <v/>
      </c>
      <c r="G13" s="19" t="n"/>
      <c r="H13" s="19" t="inlineStr">
        <is>
          <t>Taken out of Social Security check</t>
        </is>
      </c>
    </row>
    <row r="14" ht="18" customHeight="1">
      <c r="B14" s="22" t="inlineStr">
        <is>
          <t>Part B IRMAA (if any)</t>
        </is>
      </c>
      <c r="C14" s="19" t="n"/>
      <c r="D14" s="19" t="n"/>
      <c r="E14" s="23" t="n"/>
      <c r="F14" s="24">
        <f>IF(ISNUMBER(E14),E14*12,"")</f>
        <v/>
      </c>
      <c r="G14" s="19" t="n"/>
      <c r="H14" s="19" t="n"/>
    </row>
    <row r="15" ht="18" customHeight="1">
      <c r="B15" s="22" t="inlineStr">
        <is>
          <t>Part D drug plan premium</t>
        </is>
      </c>
      <c r="C15" s="19" t="inlineStr">
        <is>
          <t>Sample Rx Plan (fictional)</t>
        </is>
      </c>
      <c r="D15" s="19" t="inlineStr">
        <is>
          <t>S0000-000</t>
        </is>
      </c>
      <c r="E15" s="23" t="n">
        <v>38</v>
      </c>
      <c r="F15" s="24">
        <f>IF(ISNUMBER(E15),E15*12,"")</f>
        <v/>
      </c>
      <c r="G15" s="19" t="n"/>
      <c r="H15" s="19" t="n"/>
    </row>
    <row r="16" ht="18" customHeight="1">
      <c r="B16" s="22" t="inlineStr">
        <is>
          <t>Part D IRMAA (if any)</t>
        </is>
      </c>
      <c r="C16" s="19" t="n"/>
      <c r="D16" s="19" t="n"/>
      <c r="E16" s="23" t="n"/>
      <c r="F16" s="24">
        <f>IF(ISNUMBER(E16),E16*12,"")</f>
        <v/>
      </c>
      <c r="G16" s="19" t="n"/>
      <c r="H16" s="19" t="n"/>
    </row>
    <row r="17" ht="18" customHeight="1">
      <c r="B17" s="22" t="inlineStr">
        <is>
          <t>Medigap (Medicare Supplement)</t>
        </is>
      </c>
      <c r="C17" s="19" t="inlineStr">
        <is>
          <t>Plan G – Sample Insurance Co. (fictional)</t>
        </is>
      </c>
      <c r="D17" s="19" t="inlineStr">
        <is>
          <t>Policy 12345</t>
        </is>
      </c>
      <c r="E17" s="23" t="n">
        <v>165</v>
      </c>
      <c r="F17" s="24">
        <f>IF(ISNUMBER(E17),E17*12,"")</f>
        <v/>
      </c>
      <c r="G17" s="19" t="n"/>
      <c r="H17" s="19" t="n"/>
    </row>
    <row r="18" ht="18" customHeight="1">
      <c r="B18" s="22" t="inlineStr">
        <is>
          <t>Medicare Advantage (Part C) premium</t>
        </is>
      </c>
      <c r="C18" s="19" t="n"/>
      <c r="D18" s="19" t="n"/>
      <c r="E18" s="23" t="n"/>
      <c r="F18" s="24">
        <f>IF(ISNUMBER(E18),E18*12,"")</f>
        <v/>
      </c>
      <c r="G18" s="19" t="n"/>
      <c r="H18" s="19" t="n"/>
    </row>
    <row r="19" ht="18" customHeight="1">
      <c r="B19" s="22" t="inlineStr">
        <is>
          <t>Dental / vision / hearing plans</t>
        </is>
      </c>
      <c r="C19" s="19" t="inlineStr">
        <is>
          <t>Sample Dental (fictional)</t>
        </is>
      </c>
      <c r="D19" s="19" t="n"/>
      <c r="E19" s="23" t="n">
        <v>35</v>
      </c>
      <c r="F19" s="24">
        <f>IF(ISNUMBER(E19),E19*12,"")</f>
        <v/>
      </c>
      <c r="G19" s="19" t="n"/>
      <c r="H19" s="19" t="n"/>
    </row>
    <row r="20" ht="18" customHeight="1">
      <c r="B20" s="22" t="inlineStr">
        <is>
          <t>Other</t>
        </is>
      </c>
      <c r="C20" s="19" t="n"/>
      <c r="D20" s="19" t="n"/>
      <c r="E20" s="23" t="n"/>
      <c r="F20" s="24">
        <f>IF(ISNUMBER(E20),E20*12,"")</f>
        <v/>
      </c>
      <c r="G20" s="19" t="n"/>
      <c r="H20" s="19" t="n"/>
    </row>
    <row r="21">
      <c r="B21" s="15" t="inlineStr">
        <is>
          <t>Total expected premiums</t>
        </is>
      </c>
      <c r="E21" s="25">
        <f>SUM(E12:E20)</f>
        <v/>
      </c>
      <c r="F21" s="25">
        <f>SUM(F12:F20)</f>
        <v/>
      </c>
    </row>
    <row r="22">
      <c r="B22" s="17" t="inlineStr">
        <is>
          <t>Help with each line:</t>
        </is>
      </c>
    </row>
    <row r="23">
      <c r="B23" s="17" t="inlineStr">
        <is>
          <t>Part A (hospital): $0 for most people. If you buy Part A, use the amount on your notice.</t>
        </is>
      </c>
    </row>
    <row r="24">
      <c r="B24" s="17" t="inlineStr">
        <is>
          <t>Part B (medical), standard premium: From your Social Security or Medicare notice.</t>
        </is>
      </c>
    </row>
    <row r="25">
      <c r="B25" s="17" t="inlineStr">
        <is>
          <t>Part B IRMAA (if any): Extra amount on SSA's IRMAA letter. Leave blank if none.</t>
        </is>
      </c>
    </row>
    <row r="26">
      <c r="B26" s="17" t="inlineStr">
        <is>
          <t>Part D drug plan premium: Plan premium. Medicare Advantage drug coverage is often included in the plan premium.</t>
        </is>
      </c>
    </row>
    <row r="27">
      <c r="B27" s="17" t="inlineStr">
        <is>
          <t>Part D IRMAA (if any): From SSA's IRMAA letter.</t>
        </is>
      </c>
    </row>
    <row r="28">
      <c r="B28" s="17" t="inlineStr">
        <is>
          <t>Medigap (Medicare Supplement): Plan letter (for example G or N) and company.</t>
        </is>
      </c>
    </row>
    <row r="29">
      <c r="B29" s="17" t="inlineStr">
        <is>
          <t>Medicare Advantage (Part C) premium: Plan premium, if any. You still pay Part B.</t>
        </is>
      </c>
    </row>
    <row r="30">
      <c r="B30" s="17" t="inlineStr">
        <is>
          <t>Dental / vision / hearing plans: Optional. Separate plans you buy.</t>
        </is>
      </c>
    </row>
    <row r="31">
      <c r="B31" s="17" t="inlineStr">
        <is>
          <t>Other: Long-term care or other health premiums, if you want them here.</t>
        </is>
      </c>
    </row>
    <row r="33" ht="20" customHeight="1">
      <c r="B33" s="4" t="inlineStr">
        <is>
          <t>3 · Key numbers for this year</t>
        </is>
      </c>
      <c r="C33" s="5" t="n"/>
      <c r="D33" s="5" t="n"/>
      <c r="E33" s="5" t="n"/>
      <c r="F33" s="5" t="n"/>
      <c r="G33" s="5" t="n"/>
      <c r="H33" s="5" t="n"/>
    </row>
    <row r="34">
      <c r="B34" s="15" t="inlineStr">
        <is>
          <t>Part B standard premium (official)</t>
        </is>
      </c>
      <c r="D34" s="25">
        <f>IF(ISNUMBER($P$5),IF(ISNUMBER(INDEX(Reference!$B$6:$B$10,$P$5)),INDEX(Reference!$B$6:$B$10,$P$5),"Not entered yet: see Reference tab"),"")</f>
        <v/>
      </c>
      <c r="E34" s="17" t="inlineStr">
        <is>
          <t>Official standard amount for the tracking year. Yours can differ (IRMAA, late-enrollment penalty, hold-harmless).</t>
        </is>
      </c>
    </row>
    <row r="35">
      <c r="B35" s="15" t="inlineStr">
        <is>
          <t>Part B yearly deductible (official)</t>
        </is>
      </c>
      <c r="D35" s="26">
        <f>IF(ISNUMBER($P$5),IF(ISNUMBER(INDEX(Reference!$C$6:$C$10,$P$5)),INDEX(Reference!$C$6:$C$10,$P$5),"Not entered yet: see Reference tab"),"")</f>
        <v/>
      </c>
      <c r="E35" s="17" t="inlineStr">
        <is>
          <t>With Original Medicare, you pay this before Part B starts paying. Some Medigap plans don't cover it.</t>
        </is>
      </c>
    </row>
    <row r="36">
      <c r="B36" s="15" t="inlineStr">
        <is>
          <t>Part D yearly out-of-pocket cap (official)</t>
        </is>
      </c>
      <c r="D36" s="26">
        <f>IF(ISNUMBER($P$5),IF(ISNUMBER(INDEX(Reference!$E$6:$E$10,$P$5)),INDEX(Reference!$E$6:$E$10,$P$5),"Not entered yet: see Reference tab"),"")</f>
        <v/>
      </c>
      <c r="E36" s="17" t="inlineStr">
        <is>
          <t>Covered Part D drugs only. Once you reach it, you generally pay $0 for covered drugs the rest of the year.</t>
        </is>
      </c>
    </row>
    <row r="37">
      <c r="B37" s="15" t="inlineStr">
        <is>
          <t>Your plan's Part D deductible</t>
        </is>
      </c>
      <c r="D37" s="27" t="n">
        <v>615</v>
      </c>
      <c r="E37" s="17" t="inlineStr">
        <is>
          <t>From your plan's documents. Plans can't go above the standard maximum on the Reference tab.</t>
        </is>
      </c>
    </row>
    <row r="38">
      <c r="B38" s="15" t="inlineStr">
        <is>
          <t>Medicare Advantage out-of-pocket maximum</t>
        </is>
      </c>
      <c r="D38" s="27" t="n"/>
      <c r="E38" s="17" t="inlineStr">
        <is>
          <t>In-network maximum from your plan's Evidence of Coverage. Leave blank if you have Original Medicare.</t>
        </is>
      </c>
    </row>
    <row r="39">
      <c r="B39" s="15" t="inlineStr">
        <is>
          <t>Medigap plan deductible (if any)</t>
        </is>
      </c>
      <c r="D39" s="27" t="n"/>
      <c r="E39" s="17" t="inlineStr">
        <is>
          <t>Only some Medigap plans have one (for example high-deductible plans).</t>
        </is>
      </c>
    </row>
  </sheetData>
  <mergeCells count="21">
    <mergeCell ref="C6:D6"/>
    <mergeCell ref="B24:H24"/>
    <mergeCell ref="B30:H30"/>
    <mergeCell ref="E7:H7"/>
    <mergeCell ref="E37:H37"/>
    <mergeCell ref="B26:H26"/>
    <mergeCell ref="B25:H25"/>
    <mergeCell ref="E5:H5"/>
    <mergeCell ref="B31:H31"/>
    <mergeCell ref="E39:H39"/>
    <mergeCell ref="B27:H27"/>
    <mergeCell ref="A2:H2"/>
    <mergeCell ref="E35:H35"/>
    <mergeCell ref="E38:H38"/>
    <mergeCell ref="B23:H23"/>
    <mergeCell ref="C7:D7"/>
    <mergeCell ref="E34:H34"/>
    <mergeCell ref="E6:H6"/>
    <mergeCell ref="B29:H29"/>
    <mergeCell ref="B28:H28"/>
    <mergeCell ref="E36:H36"/>
  </mergeCells>
  <dataValidations count="3">
    <dataValidation sqref="D5" showDropDown="0" showInputMessage="0" showErrorMessage="0" allowBlank="0" type="list">
      <formula1>=Reference!$A$6:$A$10</formula1>
    </dataValidation>
    <dataValidation sqref="C6" showDropDown="0" showInputMessage="0" showErrorMessage="0" allowBlank="1" type="list">
      <formula1>"Original Medicare + Medigap + Part D,Original Medicare + Part D (no Medigap),Original Medicare only,Medicare Advantage with drug coverage,Medicare Advantage + separate Part D,Employer / retiree / other coverage"</formula1>
    </dataValidation>
    <dataValidation sqref="E12:E20" showDropDown="0" showInputMessage="0" showErrorMessage="1" allowBlank="1" error="Enter a monthly dollar amount" type="decimal" operator="between">
      <formula1>0</formula1>
      <formula2>100000</formula2>
    </dataValidation>
  </dataValidations>
  <printOptions horizontalCentered="1"/>
  <pageMargins left="0.4" right="0.4" top="1" bottom="1" header="0.5" footer="0.5"/>
  <pageSetup orientation="landscape" fitToHeight="1" fitToWidth="1"/>
</worksheet>
</file>

<file path=xl/worksheets/sheet7.xml><?xml version="1.0" encoding="utf-8"?>
<worksheet xmlns="http://schemas.openxmlformats.org/spreadsheetml/2006/main">
  <sheetPr>
    <tabColor rgb="009CA3AF"/>
    <outlinePr summaryBelow="1" summaryRight="1"/>
    <pageSetUpPr fitToPage="1"/>
  </sheetPr>
  <dimension ref="A1:V39"/>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4" customWidth="1" min="1" max="1"/>
    <col width="12"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3" customWidth="1" min="18" max="18"/>
    <col width="30" customWidth="1" min="19" max="19"/>
    <col width="3" customWidth="1" min="20" max="20"/>
    <col hidden="1" width="13" customWidth="1" min="21" max="21"/>
    <col hidden="1" width="13" customWidth="1" min="22" max="22"/>
  </cols>
  <sheetData>
    <row r="1" ht="30" customHeight="1">
      <c r="A1" s="1">
        <f>"RetireTally · Medicare Costs Log · "&amp;'Example – My Plans'!$D$5</f>
        <v/>
      </c>
      <c r="B1" s="2" t="n"/>
      <c r="C1" s="2" t="n"/>
      <c r="D1" s="2" t="n"/>
      <c r="E1" s="2" t="n"/>
      <c r="F1" s="2" t="n"/>
      <c r="G1" s="2" t="n"/>
      <c r="H1" s="2" t="n"/>
      <c r="I1" s="2" t="n"/>
      <c r="J1" s="2" t="n"/>
      <c r="K1" s="2" t="n"/>
      <c r="L1" s="2" t="n"/>
      <c r="M1" s="2" t="n"/>
      <c r="N1" s="2" t="n"/>
      <c r="O1" s="2" t="n"/>
      <c r="P1" s="2" t="n"/>
      <c r="Q1" s="2" t="n"/>
      <c r="R1" s="2" t="n"/>
      <c r="S1" s="2" t="n"/>
    </row>
    <row r="2" ht="30" customHeight="1">
      <c r="A2" s="3" t="inlineStr">
        <is>
          <t>Type what you actually paid each month. Premiums on the left, out-of-pocket costs on the right. Leave blanks for anything that doesn't apply.</t>
        </is>
      </c>
    </row>
    <row r="4">
      <c r="C4" s="28" t="inlineStr">
        <is>
          <t>PREMIUMS (what you pay to have coverage)</t>
        </is>
      </c>
      <c r="L4" s="28" t="inlineStr">
        <is>
          <t>OUT-OF-POCKET (what you pay when you use care)</t>
        </is>
      </c>
    </row>
    <row r="6" ht="70" customHeight="1">
      <c r="A6" s="21" t="inlineStr">
        <is>
          <t>#</t>
        </is>
      </c>
      <c r="B6" s="21" t="inlineStr">
        <is>
          <t>Month</t>
        </is>
      </c>
      <c r="C6" s="21" t="inlineStr">
        <is>
          <t>Part A
premium</t>
        </is>
      </c>
      <c r="D6" s="21" t="inlineStr">
        <is>
          <t>Part B
premium</t>
        </is>
      </c>
      <c r="E6" s="21" t="inlineStr">
        <is>
          <t>Part B
IRMAA</t>
        </is>
      </c>
      <c r="F6" s="21" t="inlineStr">
        <is>
          <t>Part D
plan
premium</t>
        </is>
      </c>
      <c r="G6" s="21" t="inlineStr">
        <is>
          <t>Part D
IRMAA</t>
        </is>
      </c>
      <c r="H6" s="21" t="inlineStr">
        <is>
          <t>Medigap
premium</t>
        </is>
      </c>
      <c r="I6" s="21" t="inlineStr">
        <is>
          <t>Medicare
Advantage
premium</t>
        </is>
      </c>
      <c r="J6" s="21" t="inlineStr">
        <is>
          <t>Dental /
vision /
other
premiums</t>
        </is>
      </c>
      <c r="K6" s="21" t="inlineStr">
        <is>
          <t>Total
premiums</t>
        </is>
      </c>
      <c r="L6" s="21" t="inlineStr">
        <is>
          <t>Doctor &amp;
hospital
(deductibles,
copays, 20%)</t>
        </is>
      </c>
      <c r="M6" s="21" t="inlineStr">
        <is>
          <t>Prescriptions
(covered
Part D drugs)</t>
        </is>
      </c>
      <c r="N6" s="21" t="inlineStr">
        <is>
          <t>Dental /
vision /
hearing
costs</t>
        </is>
      </c>
      <c r="O6" s="21" t="inlineStr">
        <is>
          <t>Other health
costs</t>
        </is>
      </c>
      <c r="P6" s="21" t="inlineStr">
        <is>
          <t>Total out-
of-pocket</t>
        </is>
      </c>
      <c r="Q6" s="21" t="inlineStr">
        <is>
          <t>Month total</t>
        </is>
      </c>
      <c r="R6" s="21" t="inlineStr">
        <is>
          <t>Year to date</t>
        </is>
      </c>
      <c r="S6" s="21" t="inlineStr">
        <is>
          <t>Notes (EOB, receipts, changes)</t>
        </is>
      </c>
    </row>
    <row r="7">
      <c r="A7" s="29" t="n">
        <v>1</v>
      </c>
      <c r="B7" s="30" t="inlineStr">
        <is>
          <t>January</t>
        </is>
      </c>
      <c r="C7" s="23" t="n">
        <v>0</v>
      </c>
      <c r="D7" s="23" t="n">
        <v>202.9</v>
      </c>
      <c r="E7" s="23" t="n"/>
      <c r="F7" s="23" t="n">
        <v>38</v>
      </c>
      <c r="G7" s="23" t="n"/>
      <c r="H7" s="23" t="n">
        <v>165</v>
      </c>
      <c r="I7" s="23" t="n"/>
      <c r="J7" s="23" t="n">
        <v>35</v>
      </c>
      <c r="K7" s="24">
        <f>SUM(C7:J7)</f>
        <v/>
      </c>
      <c r="L7" s="23" t="n">
        <v>283</v>
      </c>
      <c r="M7" s="23" t="n">
        <v>45</v>
      </c>
      <c r="N7" s="23" t="n"/>
      <c r="O7" s="23" t="n"/>
      <c r="P7" s="24">
        <f>SUM(L7:O7)</f>
        <v/>
      </c>
      <c r="Q7" s="31">
        <f>K7+P7</f>
        <v/>
      </c>
      <c r="R7" s="24">
        <f>SUM($Q$7:Q7)</f>
        <v/>
      </c>
      <c r="S7" s="19" t="inlineStr">
        <is>
          <t>Part B deductible met (MSN, Feb)</t>
        </is>
      </c>
      <c r="U7" s="18">
        <f>IF(COUNT(C7:J7,L7:O7)&gt;0,1,0)</f>
        <v/>
      </c>
      <c r="V7" s="18">
        <f>IF(COUNT(C7:J7)&gt;0,1,0)</f>
        <v/>
      </c>
    </row>
    <row r="8">
      <c r="A8" s="29" t="n">
        <v>2</v>
      </c>
      <c r="B8" s="30" t="inlineStr">
        <is>
          <t>February</t>
        </is>
      </c>
      <c r="C8" s="23" t="n">
        <v>0</v>
      </c>
      <c r="D8" s="23" t="n">
        <v>202.9</v>
      </c>
      <c r="E8" s="23" t="n"/>
      <c r="F8" s="23" t="n">
        <v>38</v>
      </c>
      <c r="G8" s="23" t="n"/>
      <c r="H8" s="23" t="n">
        <v>165</v>
      </c>
      <c r="I8" s="23" t="n"/>
      <c r="J8" s="23" t="n">
        <v>35</v>
      </c>
      <c r="K8" s="24">
        <f>SUM(C8:J8)</f>
        <v/>
      </c>
      <c r="L8" s="23" t="n">
        <v>40</v>
      </c>
      <c r="M8" s="23" t="n">
        <v>45</v>
      </c>
      <c r="N8" s="23" t="n">
        <v>0</v>
      </c>
      <c r="O8" s="23" t="n"/>
      <c r="P8" s="24">
        <f>SUM(L8:O8)</f>
        <v/>
      </c>
      <c r="Q8" s="31">
        <f>K8+P8</f>
        <v/>
      </c>
      <c r="R8" s="24">
        <f>SUM($Q$7:Q8)</f>
        <v/>
      </c>
      <c r="S8" s="19" t="n"/>
      <c r="U8" s="18">
        <f>IF(COUNT(C8:J8,L8:O8)&gt;0,1,0)</f>
        <v/>
      </c>
      <c r="V8" s="18">
        <f>IF(COUNT(C8:J8)&gt;0,1,0)</f>
        <v/>
      </c>
    </row>
    <row r="9">
      <c r="A9" s="29" t="n">
        <v>3</v>
      </c>
      <c r="B9" s="30" t="inlineStr">
        <is>
          <t>March</t>
        </is>
      </c>
      <c r="C9" s="23" t="n">
        <v>0</v>
      </c>
      <c r="D9" s="23" t="n">
        <v>202.9</v>
      </c>
      <c r="E9" s="23" t="n"/>
      <c r="F9" s="23" t="n">
        <v>38</v>
      </c>
      <c r="G9" s="23" t="n"/>
      <c r="H9" s="23" t="n">
        <v>165</v>
      </c>
      <c r="I9" s="23" t="n"/>
      <c r="J9" s="23" t="n">
        <v>35</v>
      </c>
      <c r="K9" s="24">
        <f>SUM(C9:J9)</f>
        <v/>
      </c>
      <c r="L9" s="23" t="n"/>
      <c r="M9" s="23" t="n">
        <v>45</v>
      </c>
      <c r="N9" s="23" t="n">
        <v>120</v>
      </c>
      <c r="O9" s="23" t="n">
        <v>25</v>
      </c>
      <c r="P9" s="24">
        <f>SUM(L9:O9)</f>
        <v/>
      </c>
      <c r="Q9" s="31">
        <f>K9+P9</f>
        <v/>
      </c>
      <c r="R9" s="24">
        <f>SUM($Q$7:Q9)</f>
        <v/>
      </c>
      <c r="S9" s="19" t="inlineStr">
        <is>
          <t>Dental cleaning; eye exam copay</t>
        </is>
      </c>
      <c r="U9" s="18">
        <f>IF(COUNT(C9:J9,L9:O9)&gt;0,1,0)</f>
        <v/>
      </c>
      <c r="V9" s="18">
        <f>IF(COUNT(C9:J9)&gt;0,1,0)</f>
        <v/>
      </c>
    </row>
    <row r="10">
      <c r="A10" s="29" t="n">
        <v>4</v>
      </c>
      <c r="B10" s="30" t="inlineStr">
        <is>
          <t>April</t>
        </is>
      </c>
      <c r="C10" s="23" t="n">
        <v>0</v>
      </c>
      <c r="D10" s="23" t="n">
        <v>202.9</v>
      </c>
      <c r="E10" s="23" t="n"/>
      <c r="F10" s="23" t="n">
        <v>38</v>
      </c>
      <c r="G10" s="23" t="n"/>
      <c r="H10" s="23" t="n">
        <v>165</v>
      </c>
      <c r="I10" s="23" t="n"/>
      <c r="J10" s="23" t="n">
        <v>35</v>
      </c>
      <c r="K10" s="24">
        <f>SUM(C10:J10)</f>
        <v/>
      </c>
      <c r="L10" s="23" t="n"/>
      <c r="M10" s="23" t="n">
        <v>62</v>
      </c>
      <c r="N10" s="23" t="n"/>
      <c r="O10" s="23" t="n"/>
      <c r="P10" s="24">
        <f>SUM(L10:O10)</f>
        <v/>
      </c>
      <c r="Q10" s="31">
        <f>K10+P10</f>
        <v/>
      </c>
      <c r="R10" s="24">
        <f>SUM($Q$7:Q10)</f>
        <v/>
      </c>
      <c r="S10" s="19" t="inlineStr">
        <is>
          <t>New prescription</t>
        </is>
      </c>
      <c r="U10" s="18">
        <f>IF(COUNT(C10:J10,L10:O10)&gt;0,1,0)</f>
        <v/>
      </c>
      <c r="V10" s="18">
        <f>IF(COUNT(C10:J10)&gt;0,1,0)</f>
        <v/>
      </c>
    </row>
    <row r="11">
      <c r="A11" s="29" t="n">
        <v>5</v>
      </c>
      <c r="B11" s="30" t="inlineStr">
        <is>
          <t>May</t>
        </is>
      </c>
      <c r="C11" s="23" t="n">
        <v>0</v>
      </c>
      <c r="D11" s="23" t="n">
        <v>202.9</v>
      </c>
      <c r="E11" s="23" t="n"/>
      <c r="F11" s="23" t="n">
        <v>38</v>
      </c>
      <c r="G11" s="23" t="n"/>
      <c r="H11" s="23" t="n">
        <v>165</v>
      </c>
      <c r="I11" s="23" t="n"/>
      <c r="J11" s="23" t="n">
        <v>35</v>
      </c>
      <c r="K11" s="24">
        <f>SUM(C11:J11)</f>
        <v/>
      </c>
      <c r="L11" s="23" t="n">
        <v>55</v>
      </c>
      <c r="M11" s="23" t="n">
        <v>45</v>
      </c>
      <c r="N11" s="23" t="n"/>
      <c r="O11" s="23" t="n"/>
      <c r="P11" s="24">
        <f>SUM(L11:O11)</f>
        <v/>
      </c>
      <c r="Q11" s="31">
        <f>K11+P11</f>
        <v/>
      </c>
      <c r="R11" s="24">
        <f>SUM($Q$7:Q11)</f>
        <v/>
      </c>
      <c r="S11" s="19" t="n"/>
      <c r="U11" s="18">
        <f>IF(COUNT(C11:J11,L11:O11)&gt;0,1,0)</f>
        <v/>
      </c>
      <c r="V11" s="18">
        <f>IF(COUNT(C11:J11)&gt;0,1,0)</f>
        <v/>
      </c>
    </row>
    <row r="12">
      <c r="A12" s="29" t="n">
        <v>6</v>
      </c>
      <c r="B12" s="30" t="inlineStr">
        <is>
          <t>June</t>
        </is>
      </c>
      <c r="C12" s="23" t="n">
        <v>0</v>
      </c>
      <c r="D12" s="23" t="n">
        <v>202.9</v>
      </c>
      <c r="E12" s="23" t="n"/>
      <c r="F12" s="23" t="n">
        <v>38</v>
      </c>
      <c r="G12" s="23" t="n"/>
      <c r="H12" s="23" t="n">
        <v>165</v>
      </c>
      <c r="I12" s="23" t="n"/>
      <c r="J12" s="23" t="n">
        <v>35</v>
      </c>
      <c r="K12" s="24">
        <f>SUM(C12:J12)</f>
        <v/>
      </c>
      <c r="L12" s="23" t="n"/>
      <c r="M12" s="23" t="n">
        <v>45</v>
      </c>
      <c r="N12" s="23" t="n"/>
      <c r="O12" s="23" t="n">
        <v>310</v>
      </c>
      <c r="P12" s="24">
        <f>SUM(L12:O12)</f>
        <v/>
      </c>
      <c r="Q12" s="31">
        <f>K12+P12</f>
        <v/>
      </c>
      <c r="R12" s="24">
        <f>SUM($Q$7:Q12)</f>
        <v/>
      </c>
      <c r="S12" s="19" t="inlineStr">
        <is>
          <t>Hearing aid batteries &amp; fitting</t>
        </is>
      </c>
      <c r="U12" s="18">
        <f>IF(COUNT(C12:J12,L12:O12)&gt;0,1,0)</f>
        <v/>
      </c>
      <c r="V12" s="18">
        <f>IF(COUNT(C12:J12)&gt;0,1,0)</f>
        <v/>
      </c>
    </row>
    <row r="13">
      <c r="A13" s="29" t="n">
        <v>7</v>
      </c>
      <c r="B13" s="30" t="inlineStr">
        <is>
          <t>July</t>
        </is>
      </c>
      <c r="C13" s="23" t="n">
        <v>0</v>
      </c>
      <c r="D13" s="23" t="n">
        <v>202.9</v>
      </c>
      <c r="E13" s="23" t="n"/>
      <c r="F13" s="23" t="n">
        <v>38</v>
      </c>
      <c r="G13" s="23" t="n"/>
      <c r="H13" s="23" t="n">
        <v>165</v>
      </c>
      <c r="I13" s="23" t="n"/>
      <c r="J13" s="23" t="n">
        <v>35</v>
      </c>
      <c r="K13" s="24">
        <f>SUM(C13:J13)</f>
        <v/>
      </c>
      <c r="L13" s="23" t="n"/>
      <c r="M13" s="23" t="n">
        <v>45</v>
      </c>
      <c r="N13" s="23" t="n">
        <v>0</v>
      </c>
      <c r="O13" s="23" t="n"/>
      <c r="P13" s="24">
        <f>SUM(L13:O13)</f>
        <v/>
      </c>
      <c r="Q13" s="31">
        <f>K13+P13</f>
        <v/>
      </c>
      <c r="R13" s="24">
        <f>SUM($Q$7:Q13)</f>
        <v/>
      </c>
      <c r="S13" s="19" t="n"/>
      <c r="U13" s="18">
        <f>IF(COUNT(C13:J13,L13:O13)&gt;0,1,0)</f>
        <v/>
      </c>
      <c r="V13" s="18">
        <f>IF(COUNT(C13:J13)&gt;0,1,0)</f>
        <v/>
      </c>
    </row>
    <row r="14">
      <c r="A14" s="29" t="n">
        <v>8</v>
      </c>
      <c r="B14" s="30" t="inlineStr">
        <is>
          <t>August</t>
        </is>
      </c>
      <c r="C14" s="23" t="n">
        <v>0</v>
      </c>
      <c r="D14" s="23" t="n">
        <v>202.9</v>
      </c>
      <c r="E14" s="23" t="n"/>
      <c r="F14" s="23" t="n">
        <v>38</v>
      </c>
      <c r="G14" s="23" t="n"/>
      <c r="H14" s="23" t="n">
        <v>165</v>
      </c>
      <c r="I14" s="23" t="n"/>
      <c r="J14" s="23" t="n">
        <v>35</v>
      </c>
      <c r="K14" s="24">
        <f>SUM(C14:J14)</f>
        <v/>
      </c>
      <c r="L14" s="23" t="n"/>
      <c r="M14" s="23" t="n">
        <v>45</v>
      </c>
      <c r="N14" s="23" t="n"/>
      <c r="O14" s="23" t="n"/>
      <c r="P14" s="24">
        <f>SUM(L14:O14)</f>
        <v/>
      </c>
      <c r="Q14" s="31">
        <f>K14+P14</f>
        <v/>
      </c>
      <c r="R14" s="24">
        <f>SUM($Q$7:Q14)</f>
        <v/>
      </c>
      <c r="S14" s="19" t="n"/>
      <c r="U14" s="18">
        <f>IF(COUNT(C14:J14,L14:O14)&gt;0,1,0)</f>
        <v/>
      </c>
      <c r="V14" s="18">
        <f>IF(COUNT(C14:J14)&gt;0,1,0)</f>
        <v/>
      </c>
    </row>
    <row r="15">
      <c r="A15" s="29" t="n">
        <v>9</v>
      </c>
      <c r="B15" s="30" t="inlineStr">
        <is>
          <t>September</t>
        </is>
      </c>
      <c r="C15" s="23" t="n">
        <v>0</v>
      </c>
      <c r="D15" s="23" t="n">
        <v>202.9</v>
      </c>
      <c r="E15" s="23" t="n"/>
      <c r="F15" s="23" t="n">
        <v>38</v>
      </c>
      <c r="G15" s="23" t="n"/>
      <c r="H15" s="23" t="n">
        <v>165</v>
      </c>
      <c r="I15" s="23" t="n"/>
      <c r="J15" s="23" t="n">
        <v>35</v>
      </c>
      <c r="K15" s="24">
        <f>SUM(C15:J15)</f>
        <v/>
      </c>
      <c r="L15" s="23" t="n">
        <v>20</v>
      </c>
      <c r="M15" s="23" t="n">
        <v>62</v>
      </c>
      <c r="N15" s="23" t="n">
        <v>95</v>
      </c>
      <c r="O15" s="23" t="n"/>
      <c r="P15" s="24">
        <f>SUM(L15:O15)</f>
        <v/>
      </c>
      <c r="Q15" s="31">
        <f>K15+P15</f>
        <v/>
      </c>
      <c r="R15" s="24">
        <f>SUM($Q$7:Q15)</f>
        <v/>
      </c>
      <c r="S15" s="19" t="inlineStr">
        <is>
          <t>Flu shot $0; Rx dose change</t>
        </is>
      </c>
      <c r="U15" s="18">
        <f>IF(COUNT(C15:J15,L15:O15)&gt;0,1,0)</f>
        <v/>
      </c>
      <c r="V15" s="18">
        <f>IF(COUNT(C15:J15)&gt;0,1,0)</f>
        <v/>
      </c>
    </row>
    <row r="16">
      <c r="A16" s="29" t="n">
        <v>10</v>
      </c>
      <c r="B16" s="30" t="inlineStr">
        <is>
          <t>October</t>
        </is>
      </c>
      <c r="C16" s="23" t="n"/>
      <c r="D16" s="23" t="n"/>
      <c r="E16" s="23" t="n"/>
      <c r="F16" s="23" t="n"/>
      <c r="G16" s="23" t="n"/>
      <c r="H16" s="23" t="n"/>
      <c r="I16" s="23" t="n"/>
      <c r="J16" s="23" t="n"/>
      <c r="K16" s="24">
        <f>SUM(C16:J16)</f>
        <v/>
      </c>
      <c r="L16" s="23" t="n"/>
      <c r="M16" s="23" t="n"/>
      <c r="N16" s="23" t="n"/>
      <c r="O16" s="23" t="n"/>
      <c r="P16" s="24">
        <f>SUM(L16:O16)</f>
        <v/>
      </c>
      <c r="Q16" s="31">
        <f>K16+P16</f>
        <v/>
      </c>
      <c r="R16" s="24">
        <f>SUM($Q$7:Q16)</f>
        <v/>
      </c>
      <c r="S16" s="19" t="n"/>
      <c r="U16" s="18">
        <f>IF(COUNT(C16:J16,L16:O16)&gt;0,1,0)</f>
        <v/>
      </c>
      <c r="V16" s="18">
        <f>IF(COUNT(C16:J16)&gt;0,1,0)</f>
        <v/>
      </c>
    </row>
    <row r="17">
      <c r="A17" s="29" t="n">
        <v>11</v>
      </c>
      <c r="B17" s="30" t="inlineStr">
        <is>
          <t>November</t>
        </is>
      </c>
      <c r="C17" s="23" t="n"/>
      <c r="D17" s="23" t="n"/>
      <c r="E17" s="23" t="n"/>
      <c r="F17" s="23" t="n"/>
      <c r="G17" s="23" t="n"/>
      <c r="H17" s="23" t="n"/>
      <c r="I17" s="23" t="n"/>
      <c r="J17" s="23" t="n"/>
      <c r="K17" s="24">
        <f>SUM(C17:J17)</f>
        <v/>
      </c>
      <c r="L17" s="23" t="n"/>
      <c r="M17" s="23" t="n"/>
      <c r="N17" s="23" t="n"/>
      <c r="O17" s="23" t="n"/>
      <c r="P17" s="24">
        <f>SUM(L17:O17)</f>
        <v/>
      </c>
      <c r="Q17" s="31">
        <f>K17+P17</f>
        <v/>
      </c>
      <c r="R17" s="24">
        <f>SUM($Q$7:Q17)</f>
        <v/>
      </c>
      <c r="S17" s="19" t="n"/>
      <c r="U17" s="18">
        <f>IF(COUNT(C17:J17,L17:O17)&gt;0,1,0)</f>
        <v/>
      </c>
      <c r="V17" s="18">
        <f>IF(COUNT(C17:J17)&gt;0,1,0)</f>
        <v/>
      </c>
    </row>
    <row r="18">
      <c r="A18" s="29" t="n">
        <v>12</v>
      </c>
      <c r="B18" s="30" t="inlineStr">
        <is>
          <t>December</t>
        </is>
      </c>
      <c r="C18" s="23" t="n"/>
      <c r="D18" s="23" t="n"/>
      <c r="E18" s="23" t="n"/>
      <c r="F18" s="23" t="n"/>
      <c r="G18" s="23" t="n"/>
      <c r="H18" s="23" t="n"/>
      <c r="I18" s="23" t="n"/>
      <c r="J18" s="23" t="n"/>
      <c r="K18" s="24">
        <f>SUM(C18:J18)</f>
        <v/>
      </c>
      <c r="L18" s="23" t="n"/>
      <c r="M18" s="23" t="n"/>
      <c r="N18" s="23" t="n"/>
      <c r="O18" s="23" t="n"/>
      <c r="P18" s="24">
        <f>SUM(L18:O18)</f>
        <v/>
      </c>
      <c r="Q18" s="31">
        <f>K18+P18</f>
        <v/>
      </c>
      <c r="R18" s="24">
        <f>SUM($Q$7:Q18)</f>
        <v/>
      </c>
      <c r="S18" s="19" t="n"/>
      <c r="U18" s="18">
        <f>IF(COUNT(C18:J18,L18:O18)&gt;0,1,0)</f>
        <v/>
      </c>
      <c r="V18" s="18">
        <f>IF(COUNT(C18:J18)&gt;0,1,0)</f>
        <v/>
      </c>
    </row>
    <row r="19">
      <c r="B19" s="30" t="inlineStr">
        <is>
          <t>Year total</t>
        </is>
      </c>
      <c r="C19" s="31">
        <f>SUM(C7:C18)</f>
        <v/>
      </c>
      <c r="D19" s="31">
        <f>SUM(D7:D18)</f>
        <v/>
      </c>
      <c r="E19" s="31">
        <f>SUM(E7:E18)</f>
        <v/>
      </c>
      <c r="F19" s="31">
        <f>SUM(F7:F18)</f>
        <v/>
      </c>
      <c r="G19" s="31">
        <f>SUM(G7:G18)</f>
        <v/>
      </c>
      <c r="H19" s="31">
        <f>SUM(H7:H18)</f>
        <v/>
      </c>
      <c r="I19" s="31">
        <f>SUM(I7:I18)</f>
        <v/>
      </c>
      <c r="J19" s="31">
        <f>SUM(J7:J18)</f>
        <v/>
      </c>
      <c r="K19" s="31">
        <f>SUM(K7:K18)</f>
        <v/>
      </c>
      <c r="L19" s="31">
        <f>SUM(L7:L18)</f>
        <v/>
      </c>
      <c r="M19" s="31">
        <f>SUM(M7:M18)</f>
        <v/>
      </c>
      <c r="N19" s="31">
        <f>SUM(N7:N18)</f>
        <v/>
      </c>
      <c r="O19" s="31">
        <f>SUM(O7:O18)</f>
        <v/>
      </c>
      <c r="P19" s="31">
        <f>SUM(P7:P18)</f>
        <v/>
      </c>
      <c r="Q19" s="31">
        <f>SUM(Q7:Q18)</f>
        <v/>
      </c>
      <c r="R19" s="31">
        <f>Q19</f>
        <v/>
      </c>
    </row>
    <row r="20">
      <c r="B20" s="22" t="inlineStr">
        <is>
          <t>Monthly average</t>
        </is>
      </c>
      <c r="Q20" s="31">
        <f>IF(SUM(U7:U18)=0,"",Q19/SUM(U7:U18))</f>
        <v/>
      </c>
      <c r="S20" s="17" t="inlineStr">
        <is>
          <t>← Average over the months you've logged anything.</t>
        </is>
      </c>
    </row>
    <row r="22" ht="20" customHeight="1">
      <c r="B22" s="4" t="inlineStr">
        <is>
          <t>Checks: how this year is going</t>
        </is>
      </c>
      <c r="C22" s="5" t="n"/>
      <c r="D22" s="5" t="n"/>
      <c r="E22" s="5" t="n"/>
      <c r="F22" s="5" t="n"/>
      <c r="G22" s="5" t="n"/>
      <c r="H22" s="5" t="n"/>
      <c r="I22" s="5" t="n"/>
      <c r="J22" s="5" t="n"/>
      <c r="K22" s="5" t="n"/>
      <c r="L22" s="5" t="n"/>
      <c r="M22" s="5" t="n"/>
      <c r="N22" s="5" t="n"/>
      <c r="O22" s="5" t="n"/>
      <c r="P22" s="5" t="n"/>
      <c r="Q22" s="5" t="n"/>
      <c r="R22" s="5" t="n"/>
    </row>
    <row r="23" ht="30" customHeight="1">
      <c r="B23" s="21" t="inlineStr">
        <is>
          <t>Check</t>
        </is>
      </c>
      <c r="C23" s="32" t="n"/>
      <c r="D23" s="20" t="n"/>
      <c r="E23" s="21" t="inlineStr">
        <is>
          <t>Your number</t>
        </is>
      </c>
      <c r="F23" s="21" t="inlineStr">
        <is>
          <t>Compared with</t>
        </is>
      </c>
      <c r="G23" s="21" t="inlineStr">
        <is>
          <t>Difference / room left</t>
        </is>
      </c>
      <c r="H23" s="21" t="inlineStr">
        <is>
          <t>What it means</t>
        </is>
      </c>
      <c r="I23" s="32" t="n"/>
      <c r="J23" s="32" t="n"/>
      <c r="K23" s="32" t="n"/>
      <c r="L23" s="32" t="n"/>
      <c r="M23" s="32" t="n"/>
      <c r="N23" s="32" t="n"/>
      <c r="O23" s="32" t="n"/>
      <c r="P23" s="32" t="n"/>
      <c r="Q23" s="32" t="n"/>
      <c r="R23" s="32" t="n"/>
      <c r="S23" s="20" t="n"/>
    </row>
    <row r="24" ht="30" customHeight="1">
      <c r="B24" s="33" t="inlineStr">
        <is>
          <t>Premiums paid vs. expected (months with premiums logged)</t>
        </is>
      </c>
      <c r="C24" s="32" t="n"/>
      <c r="D24" s="20" t="n"/>
      <c r="E24" s="24">
        <f>K19</f>
        <v/>
      </c>
      <c r="F24" s="24">
        <f>'Example – My Plans'!$E$21*SUM(V7:V18)</f>
        <v/>
      </c>
      <c r="G24" s="24">
        <f>IF(F24=0,"",E24-F24)</f>
        <v/>
      </c>
      <c r="H24" s="34">
        <f>IF(F24=0,"Fill in expected premiums on My Plans to compare.",IF(ABS(G24)&lt;1,"Premiums match what you expected.",IF(G24&gt;0,"You paid more than expected. Check for a premium change, IRMAA, or a penalty.","You paid less than expected. Check for a premium change or a missed payment.")))</f>
        <v/>
      </c>
      <c r="I24" s="32" t="n"/>
      <c r="J24" s="32" t="n"/>
      <c r="K24" s="32" t="n"/>
      <c r="L24" s="32" t="n"/>
      <c r="M24" s="32" t="n"/>
      <c r="N24" s="32" t="n"/>
      <c r="O24" s="32" t="n"/>
      <c r="P24" s="32" t="n"/>
      <c r="Q24" s="32" t="n"/>
      <c r="R24" s="32" t="n"/>
      <c r="S24" s="20" t="n"/>
    </row>
    <row r="25" ht="30" customHeight="1">
      <c r="B25" s="33" t="inlineStr">
        <is>
          <t>Prescriptions vs. Part D out-of-pocket cap</t>
        </is>
      </c>
      <c r="C25" s="32" t="n"/>
      <c r="D25" s="20" t="n"/>
      <c r="E25" s="24">
        <f>M19</f>
        <v/>
      </c>
      <c r="F25" s="24">
        <f>'Example – My Plans'!$D$36</f>
        <v/>
      </c>
      <c r="G25" s="24">
        <f>IF(ISNUMBER(F25),MAX(0,F25-E25),"")</f>
        <v/>
      </c>
      <c r="H25" s="34">
        <f>IF(NOT(ISNUMBER(F25)),"Part D cap for this year isn't entered on the Reference tab.",IF(E25&gt;=F25,"At or over the cap by your log. Covered Part D drugs should generally cost $0 for the rest of the year. Check your plan EOB.","Rough guide only: only covered Part D drugs (and certain payments made for you) count. Your plan's EOB shows the official running total."))</f>
        <v/>
      </c>
      <c r="I25" s="32" t="n"/>
      <c r="J25" s="32" t="n"/>
      <c r="K25" s="32" t="n"/>
      <c r="L25" s="32" t="n"/>
      <c r="M25" s="32" t="n"/>
      <c r="N25" s="32" t="n"/>
      <c r="O25" s="32" t="n"/>
      <c r="P25" s="32" t="n"/>
      <c r="Q25" s="32" t="n"/>
      <c r="R25" s="32" t="n"/>
      <c r="S25" s="20" t="n"/>
    </row>
    <row r="26" ht="30" customHeight="1">
      <c r="B26" s="33" t="inlineStr">
        <is>
          <t>Doctor &amp; hospital costs vs. Medicare Advantage maximum</t>
        </is>
      </c>
      <c r="C26" s="32" t="n"/>
      <c r="D26" s="20" t="n"/>
      <c r="E26" s="24">
        <f>L19</f>
        <v/>
      </c>
      <c r="F26" s="24">
        <f>IF(ISNUMBER('Example – My Plans'!$D$38),'Example – My Plans'!$D$38,"")</f>
        <v/>
      </c>
      <c r="G26" s="24">
        <f>IF(ISNUMBER(F26),MAX(0,F26-E26),"")</f>
        <v/>
      </c>
      <c r="H26" s="34">
        <f>IF(NOT(ISNUMBER(F26)),"Only for Medicare Advantage: enter your plan's maximum on My Plans.",IF(E26&gt;=F26,"At or over your plan's maximum by your log. Check with your plan: covered in-network care is generally paid in full after that.","Rough guide only: only covered, in-network services count toward the plan maximum."))</f>
        <v/>
      </c>
      <c r="I26" s="32" t="n"/>
      <c r="J26" s="32" t="n"/>
      <c r="K26" s="32" t="n"/>
      <c r="L26" s="32" t="n"/>
      <c r="M26" s="32" t="n"/>
      <c r="N26" s="32" t="n"/>
      <c r="O26" s="32" t="n"/>
      <c r="P26" s="32" t="n"/>
      <c r="Q26" s="32" t="n"/>
      <c r="R26" s="32" t="n"/>
      <c r="S26" s="20" t="n"/>
    </row>
    <row r="27" ht="30" customHeight="1">
      <c r="B27" s="33" t="inlineStr">
        <is>
          <t>Doctor &amp; hospital costs vs. Part B deductible</t>
        </is>
      </c>
      <c r="C27" s="32" t="n"/>
      <c r="D27" s="20" t="n"/>
      <c r="E27" s="24">
        <f>L19</f>
        <v/>
      </c>
      <c r="F27" s="24">
        <f>'Example – My Plans'!$D$35</f>
        <v/>
      </c>
      <c r="G27" s="24">
        <f>IF(ISNUMBER(F27),MAX(0,F27-E27),"")</f>
        <v/>
      </c>
      <c r="H27" s="34">
        <f>IF(NOT(ISNUMBER(F27)),"Part B deductible for this year isn't entered on the Reference tab.","For reference with Original Medicare. Your Medicare Summary Notice shows whether you've met the deductible.")</f>
        <v/>
      </c>
      <c r="I27" s="32" t="n"/>
      <c r="J27" s="32" t="n"/>
      <c r="K27" s="32" t="n"/>
      <c r="L27" s="32" t="n"/>
      <c r="M27" s="32" t="n"/>
      <c r="N27" s="32" t="n"/>
      <c r="O27" s="32" t="n"/>
      <c r="P27" s="32" t="n"/>
      <c r="Q27" s="32" t="n"/>
      <c r="R27" s="32" t="n"/>
      <c r="S27" s="20" t="n"/>
    </row>
    <row r="29" ht="20" customHeight="1">
      <c r="B29" s="4" t="inlineStr">
        <is>
          <t>Year summary by category</t>
        </is>
      </c>
      <c r="C29" s="5" t="n"/>
      <c r="D29" s="5" t="n"/>
      <c r="E29" s="5" t="n"/>
      <c r="F29" s="5" t="n"/>
      <c r="G29" s="5" t="n"/>
      <c r="H29" s="5" t="n"/>
      <c r="I29" s="5" t="n"/>
    </row>
    <row r="30" ht="22" customHeight="1">
      <c r="B30" s="21" t="inlineStr">
        <is>
          <t>Category</t>
        </is>
      </c>
      <c r="C30" s="20" t="n"/>
      <c r="D30" s="21" t="inlineStr">
        <is>
          <t>Year to date</t>
        </is>
      </c>
      <c r="E30" s="21" t="inlineStr">
        <is>
          <t>Share of total</t>
        </is>
      </c>
    </row>
    <row r="31">
      <c r="B31" s="35" t="inlineStr">
        <is>
          <t>Medicare premiums (A, B, D)</t>
        </is>
      </c>
      <c r="C31" s="20" t="n"/>
      <c r="D31" s="24">
        <f>C19+D19+F19</f>
        <v/>
      </c>
      <c r="E31" s="36">
        <f>IF($Q$19=0,"",D31/$Q$19)</f>
        <v/>
      </c>
    </row>
    <row r="32">
      <c r="B32" s="35" t="inlineStr">
        <is>
          <t>IRMAA (B and D)</t>
        </is>
      </c>
      <c r="C32" s="20" t="n"/>
      <c r="D32" s="24">
        <f>E19+G19</f>
        <v/>
      </c>
      <c r="E32" s="36">
        <f>IF($Q$19=0,"",D32/$Q$19)</f>
        <v/>
      </c>
    </row>
    <row r="33">
      <c r="B33" s="35" t="inlineStr">
        <is>
          <t>Medigap / Advantage premiums</t>
        </is>
      </c>
      <c r="C33" s="20" t="n"/>
      <c r="D33" s="24">
        <f>H19+I19</f>
        <v/>
      </c>
      <c r="E33" s="36">
        <f>IF($Q$19=0,"",D33/$Q$19)</f>
        <v/>
      </c>
    </row>
    <row r="34">
      <c r="B34" s="35" t="inlineStr">
        <is>
          <t>Dental / vision / other premiums</t>
        </is>
      </c>
      <c r="C34" s="20" t="n"/>
      <c r="D34" s="24">
        <f>J19</f>
        <v/>
      </c>
      <c r="E34" s="36">
        <f>IF($Q$19=0,"",D34/$Q$19)</f>
        <v/>
      </c>
    </row>
    <row r="35">
      <c r="B35" s="35" t="inlineStr">
        <is>
          <t>Doctor &amp; hospital out-of-pocket</t>
        </is>
      </c>
      <c r="C35" s="20" t="n"/>
      <c r="D35" s="24">
        <f>L19</f>
        <v/>
      </c>
      <c r="E35" s="36">
        <f>IF($Q$19=0,"",D35/$Q$19)</f>
        <v/>
      </c>
    </row>
    <row r="36">
      <c r="B36" s="35" t="inlineStr">
        <is>
          <t>Prescriptions</t>
        </is>
      </c>
      <c r="C36" s="20" t="n"/>
      <c r="D36" s="24">
        <f>M19</f>
        <v/>
      </c>
      <c r="E36" s="36">
        <f>IF($Q$19=0,"",D36/$Q$19)</f>
        <v/>
      </c>
    </row>
    <row r="37">
      <c r="B37" s="35" t="inlineStr">
        <is>
          <t>Dental / vision / hearing costs</t>
        </is>
      </c>
      <c r="C37" s="20" t="n"/>
      <c r="D37" s="24">
        <f>N19</f>
        <v/>
      </c>
      <c r="E37" s="36">
        <f>IF($Q$19=0,"",D37/$Q$19)</f>
        <v/>
      </c>
    </row>
    <row r="38">
      <c r="B38" s="35" t="inlineStr">
        <is>
          <t>Other health costs</t>
        </is>
      </c>
      <c r="C38" s="20" t="n"/>
      <c r="D38" s="24">
        <f>O19</f>
        <v/>
      </c>
      <c r="E38" s="36">
        <f>IF($Q$19=0,"",D38/$Q$19)</f>
        <v/>
      </c>
    </row>
    <row r="39">
      <c r="B39" s="30" t="inlineStr">
        <is>
          <t>Total</t>
        </is>
      </c>
      <c r="C39" s="20" t="n"/>
      <c r="D39" s="25">
        <f>SUM(D31:D38)</f>
        <v/>
      </c>
      <c r="E39" s="36">
        <f>IF($Q$19=0,"",D39/$Q$19)</f>
        <v/>
      </c>
    </row>
  </sheetData>
  <mergeCells count="23">
    <mergeCell ref="H25:S25"/>
    <mergeCell ref="B23:D23"/>
    <mergeCell ref="B31:C31"/>
    <mergeCell ref="B39:C39"/>
    <mergeCell ref="H27:S27"/>
    <mergeCell ref="B24:D24"/>
    <mergeCell ref="L4:P4"/>
    <mergeCell ref="B38:C38"/>
    <mergeCell ref="H24:S24"/>
    <mergeCell ref="B34:C34"/>
    <mergeCell ref="B37:C37"/>
    <mergeCell ref="B26:D26"/>
    <mergeCell ref="H23:S23"/>
    <mergeCell ref="B25:D25"/>
    <mergeCell ref="H26:S26"/>
    <mergeCell ref="B30:C30"/>
    <mergeCell ref="B33:C33"/>
    <mergeCell ref="B27:D27"/>
    <mergeCell ref="B36:C36"/>
    <mergeCell ref="B32:C32"/>
    <mergeCell ref="C4:K4"/>
    <mergeCell ref="B35:C35"/>
    <mergeCell ref="A2:S2"/>
  </mergeCells>
  <dataValidations count="1">
    <dataValidation sqref="C7:J18 L7:O18" showDropDown="0" showInputMessage="0" showErrorMessage="1" allowBlank="1" error="Enter a dollar amount (use a minus sign for a refund)" type="decimal" operator="between">
      <formula1>-100000</formula1>
      <formula2>1000000</formula2>
    </dataValidation>
  </dataValidations>
  <printOptions horizontalCentered="1"/>
  <pageMargins left="0.4" right="0.4"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2026-10-06T17:39:38Z</dcterms:created>
  <dcterms:modified xmlns:dcterms="http://purl.org/dc/terms/" xmlns:xsi="http://www.w3.org/2001/XMLSchema-instance" xsi:type="dcterms:W3CDTF">2026-10-06T17:39:39Z</dcterms:modified>
</cp:coreProperties>
</file>