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MD Worksheet" sheetId="2" state="visible" r:id="rId2"/>
    <sheet xmlns:r="http://schemas.openxmlformats.org/officeDocument/2006/relationships" name="Withdrawal Log" sheetId="3" state="visible" r:id="rId3"/>
    <sheet xmlns:r="http://schemas.openxmlformats.org/officeDocument/2006/relationships" name="Tables" sheetId="4" state="visible" r:id="rId4"/>
    <sheet xmlns:r="http://schemas.openxmlformats.org/officeDocument/2006/relationships" name="Example – Worksheet" sheetId="5" state="visible" r:id="rId5"/>
    <sheet xmlns:r="http://schemas.openxmlformats.org/officeDocument/2006/relationships" name="Example – Log" sheetId="6" state="visible" r:id="rId6"/>
    <sheet xmlns:r="http://schemas.openxmlformats.org/officeDocument/2006/relationships" name="IRS Examples Check" sheetId="7" state="visible" r:id="rId7"/>
  </sheets>
  <definedNames>
    <definedName name="_xlnm.Print_Area" localSheetId="1">'RMD Worksheet'!$A$1:$M$43</definedName>
    <definedName name="_xlnm.Print_Area" localSheetId="4">'Example – Worksheet'!$A$1:$M$43</definedName>
  </definedNames>
  <calcPr calcId="124519" fullCalcOnLoad="1"/>
</workbook>
</file>

<file path=xl/styles.xml><?xml version="1.0" encoding="utf-8"?>
<styleSheet xmlns="http://schemas.openxmlformats.org/spreadsheetml/2006/main">
  <numFmts count="5">
    <numFmt numFmtId="164" formatCode="mm/dd/yyyy"/>
    <numFmt numFmtId="165" formatCode="0.0"/>
    <numFmt numFmtId="166" formatCode="&quot;$&quot;#,##0.00;-&quot;$&quot;#,##0.00;&quot;–&quot;"/>
    <numFmt numFmtId="167" formatCode="yyyy-mm-dd"/>
    <numFmt numFmtId="168" formatCode="&quot;$&quot;#,##0;-&quot;$&quot;#,##0;&quot;–&quot;"/>
  </numFmts>
  <fonts count="17">
    <font>
      <name val="Calibri"/>
      <family val="2"/>
      <color theme="1"/>
      <sz val="11"/>
      <scheme val="minor"/>
    </font>
    <font>
      <name val="Arial"/>
      <b val="1"/>
      <color rgb="00FFFFFF"/>
      <sz val="16"/>
    </font>
    <font>
      <name val="Arial"/>
      <color rgb="006B7280"/>
      <sz val="10"/>
    </font>
    <font>
      <name val="Arial"/>
      <b val="1"/>
      <color rgb="000F6B5C"/>
      <sz val="12"/>
    </font>
    <font>
      <name val="Arial"/>
      <b val="1"/>
      <color rgb="000F6B5C"/>
      <sz val="11"/>
    </font>
    <font>
      <name val="Arial"/>
      <color rgb="001F2937"/>
      <sz val="10"/>
    </font>
    <font>
      <name val="Arial"/>
      <b val="1"/>
      <color rgb="001F2937"/>
      <sz val="10"/>
    </font>
    <font>
      <name val="Arial"/>
      <color rgb="000F6B5C"/>
      <sz val="9"/>
    </font>
    <font>
      <name val="Arial"/>
      <color rgb="006B7280"/>
      <sz val="8.5"/>
    </font>
    <font>
      <name val="Arial"/>
      <color rgb="006B7280"/>
      <sz val="8"/>
    </font>
    <font>
      <name val="Arial"/>
      <b val="1"/>
      <color rgb="00FFFFFF"/>
      <sz val="8.5"/>
    </font>
    <font>
      <name val="Arial"/>
      <color rgb="001F2937"/>
      <sz val="9"/>
    </font>
    <font>
      <name val="Arial"/>
      <color rgb="001F2937"/>
      <sz val="8.5"/>
    </font>
    <font>
      <name val="Arial"/>
      <b val="1"/>
      <color rgb="001F2937"/>
      <sz val="8.5"/>
    </font>
    <font>
      <name val="Arial"/>
      <b val="1"/>
      <color rgb="001F2937"/>
      <sz val="9"/>
    </font>
    <font>
      <name val="Arial"/>
      <color rgb="001F2937"/>
      <sz val="9.5"/>
    </font>
    <font>
      <name val="Arial"/>
      <color rgb="006B7280"/>
      <sz val="9"/>
    </font>
  </fonts>
  <fills count="6">
    <fill>
      <patternFill/>
    </fill>
    <fill>
      <patternFill patternType="gray125"/>
    </fill>
    <fill>
      <patternFill patternType="solid">
        <fgColor rgb="000F6B5C"/>
      </patternFill>
    </fill>
    <fill>
      <patternFill patternType="solid">
        <fgColor rgb="00FFF8DC"/>
      </patternFill>
    </fill>
    <fill>
      <patternFill patternType="solid">
        <fgColor rgb="00E6F2EF"/>
      </patternFill>
    </fill>
    <fill>
      <patternFill patternType="solid">
        <fgColor rgb="00FDF3E7"/>
      </patternFill>
    </fill>
  </fills>
  <borders count="7">
    <border>
      <left/>
      <right/>
      <top/>
      <bottom/>
      <diagonal/>
    </border>
    <border>
      <bottom style="medium">
        <color rgb="000F6B5C"/>
      </bottom>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top style="thin">
        <color rgb="00C9D3D1"/>
      </top>
      <bottom style="thin">
        <color rgb="00C9D3D1"/>
      </bottom>
      <diagonal/>
    </border>
    <border>
      <left/>
      <right style="thin">
        <color rgb="00C9D3D1"/>
      </right>
      <top style="thin">
        <color rgb="00C9D3D1"/>
      </top>
      <bottom style="thin">
        <color rgb="00C9D3D1"/>
      </bottom>
      <diagonal/>
    </border>
  </borders>
  <cellStyleXfs count="1">
    <xf numFmtId="0" fontId="0" fillId="0" borderId="0"/>
  </cellStyleXfs>
  <cellXfs count="51">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xf>
    <xf numFmtId="0" fontId="3" fillId="0" borderId="1" pivotButton="0" quotePrefix="0" xfId="0"/>
    <xf numFmtId="0" fontId="0" fillId="0" borderId="1" pivotButton="0" quotePrefix="0" xfId="0"/>
    <xf numFmtId="0" fontId="4" fillId="0" borderId="0" applyAlignment="1" pivotButton="0" quotePrefix="0" xfId="0">
      <alignment horizontal="center" vertical="top"/>
    </xf>
    <xf numFmtId="0" fontId="5" fillId="0" borderId="0" applyAlignment="1" pivotButton="0" quotePrefix="0" xfId="0">
      <alignment vertical="top" wrapText="1"/>
    </xf>
    <xf numFmtId="0" fontId="6" fillId="3" borderId="2" pivotButton="0" quotePrefix="0" xfId="0"/>
    <xf numFmtId="0" fontId="5" fillId="0" borderId="0" applyAlignment="1" pivotButton="0" quotePrefix="0" xfId="0">
      <alignment vertical="center"/>
    </xf>
    <xf numFmtId="0" fontId="6" fillId="4" borderId="2" pivotButton="0" quotePrefix="0" xfId="0"/>
    <xf numFmtId="0" fontId="7" fillId="0" borderId="0" pivotButton="0" quotePrefix="0" xfId="0"/>
    <xf numFmtId="0" fontId="8" fillId="0" borderId="0" applyAlignment="1" pivotButton="0" quotePrefix="0" xfId="0">
      <alignment vertical="top" wrapText="1"/>
    </xf>
    <xf numFmtId="0" fontId="6" fillId="0" borderId="0" applyAlignment="1" pivotButton="0" quotePrefix="0" xfId="0">
      <alignment vertical="center" wrapText="1"/>
    </xf>
    <xf numFmtId="1" fontId="5" fillId="3" borderId="2" applyAlignment="1" pivotButton="0" quotePrefix="0" xfId="0">
      <alignment horizontal="left" vertical="center"/>
    </xf>
    <xf numFmtId="0" fontId="8" fillId="0" borderId="0" applyAlignment="1" pivotButton="0" quotePrefix="0" xfId="0">
      <alignment vertical="center" wrapText="1"/>
    </xf>
    <xf numFmtId="164" fontId="5" fillId="3" borderId="2" applyAlignment="1" pivotButton="0" quotePrefix="0" xfId="0">
      <alignment horizontal="left" vertical="center"/>
    </xf>
    <xf numFmtId="0" fontId="5" fillId="3" borderId="2" applyAlignment="1" pivotButton="0" quotePrefix="0" xfId="0">
      <alignment horizontal="left" vertical="center"/>
    </xf>
    <xf numFmtId="0" fontId="0" fillId="0" borderId="5" pivotButton="0" quotePrefix="0" xfId="0"/>
    <xf numFmtId="0" fontId="0" fillId="0" borderId="6" pivotButton="0" quotePrefix="0" xfId="0"/>
    <xf numFmtId="1" fontId="6" fillId="4" borderId="2" applyAlignment="1" pivotButton="0" quotePrefix="0" xfId="0">
      <alignment horizontal="left" vertical="center"/>
    </xf>
    <xf numFmtId="0" fontId="6" fillId="4" borderId="2" applyAlignment="1" pivotButton="0" quotePrefix="0" xfId="0">
      <alignment horizontal="left" vertical="center"/>
    </xf>
    <xf numFmtId="0" fontId="9" fillId="0" borderId="0" pivotButton="0" quotePrefix="0" xfId="0"/>
    <xf numFmtId="0" fontId="6" fillId="4" borderId="2" applyAlignment="1" pivotButton="0" quotePrefix="0" xfId="0">
      <alignment horizontal="left" vertical="center" wrapText="1"/>
    </xf>
    <xf numFmtId="165" fontId="6" fillId="4" borderId="2" applyAlignment="1" pivotButton="0" quotePrefix="0" xfId="0">
      <alignment horizontal="left" vertical="center"/>
    </xf>
    <xf numFmtId="0" fontId="10" fillId="2" borderId="2" applyAlignment="1" pivotButton="0" quotePrefix="0" xfId="0">
      <alignment horizontal="center" vertical="center" wrapText="1"/>
    </xf>
    <xf numFmtId="166" fontId="5" fillId="3" borderId="2" applyAlignment="1" pivotButton="0" quotePrefix="0" xfId="0">
      <alignment horizontal="right" vertical="center"/>
    </xf>
    <xf numFmtId="0" fontId="5" fillId="3" borderId="2" applyAlignment="1" pivotButton="0" quotePrefix="0" xfId="0">
      <alignment horizontal="center" vertical="center"/>
    </xf>
    <xf numFmtId="165" fontId="5" fillId="3" borderId="2" applyAlignment="1" pivotButton="0" quotePrefix="0" xfId="0">
      <alignment horizontal="center" vertical="center"/>
    </xf>
    <xf numFmtId="165" fontId="11" fillId="4" borderId="2" applyAlignment="1" pivotButton="0" quotePrefix="0" xfId="0">
      <alignment horizontal="center" vertical="center"/>
    </xf>
    <xf numFmtId="166" fontId="11" fillId="4" borderId="2" applyAlignment="1" pivotButton="0" quotePrefix="0" xfId="0">
      <alignment vertical="center"/>
    </xf>
    <xf numFmtId="0" fontId="12" fillId="4" borderId="2" applyAlignment="1" pivotButton="0" quotePrefix="0" xfId="0">
      <alignment vertical="center" wrapText="1"/>
    </xf>
    <xf numFmtId="0" fontId="6" fillId="0" borderId="0" applyAlignment="1" pivotButton="0" quotePrefix="0" xfId="0">
      <alignment vertical="center"/>
    </xf>
    <xf numFmtId="166" fontId="6" fillId="4" borderId="2" applyAlignment="1" pivotButton="0" quotePrefix="0" xfId="0">
      <alignment vertical="center"/>
    </xf>
    <xf numFmtId="0" fontId="13" fillId="0" borderId="2" applyAlignment="1" pivotButton="0" quotePrefix="0" xfId="0">
      <alignment vertical="center" wrapText="1"/>
    </xf>
    <xf numFmtId="166" fontId="14" fillId="4" borderId="2" applyAlignment="1" pivotButton="0" quotePrefix="0" xfId="0">
      <alignment vertical="center"/>
    </xf>
    <xf numFmtId="0" fontId="12" fillId="0" borderId="2" applyAlignment="1" pivotButton="0" quotePrefix="0" xfId="0">
      <alignment vertical="center" wrapText="1"/>
    </xf>
    <xf numFmtId="0" fontId="6" fillId="4" borderId="2" applyAlignment="1" pivotButton="0" quotePrefix="0" xfId="0">
      <alignment vertical="center" wrapText="1"/>
    </xf>
    <xf numFmtId="0" fontId="15" fillId="5" borderId="0" applyAlignment="1" pivotButton="0" quotePrefix="0" xfId="0">
      <alignment vertical="top" wrapText="1"/>
    </xf>
    <xf numFmtId="0" fontId="0" fillId="5" borderId="0" pivotButton="0" quotePrefix="0" xfId="0"/>
    <xf numFmtId="1" fontId="11" fillId="0" borderId="2" applyAlignment="1" pivotButton="0" quotePrefix="0" xfId="0">
      <alignment horizontal="center" vertical="center"/>
    </xf>
    <xf numFmtId="165" fontId="11" fillId="0" borderId="2" applyAlignment="1" pivotButton="0" quotePrefix="0" xfId="0">
      <alignment horizontal="center" vertical="center"/>
    </xf>
    <xf numFmtId="0" fontId="11" fillId="0" borderId="2" applyAlignment="1" pivotButton="0" quotePrefix="0" xfId="0">
      <alignment vertical="center"/>
    </xf>
    <xf numFmtId="0" fontId="11" fillId="0" borderId="2" applyAlignment="1" pivotButton="0" quotePrefix="0" xfId="0">
      <alignment vertical="center" wrapText="1"/>
    </xf>
    <xf numFmtId="0" fontId="11" fillId="0" borderId="2" applyAlignment="1" pivotButton="0" quotePrefix="0" xfId="0">
      <alignment horizontal="center" vertical="center" wrapText="1"/>
    </xf>
    <xf numFmtId="0" fontId="11" fillId="0" borderId="0" applyAlignment="1" pivotButton="0" quotePrefix="0" xfId="0">
      <alignment vertical="top" wrapText="1"/>
    </xf>
    <xf numFmtId="0" fontId="16" fillId="0" borderId="0" applyAlignment="1" pivotButton="0" quotePrefix="0" xfId="0">
      <alignment vertical="top" wrapText="1"/>
    </xf>
    <xf numFmtId="168" fontId="11" fillId="0" borderId="2" applyAlignment="1" pivotButton="0" quotePrefix="0" xfId="0">
      <alignment vertical="center"/>
    </xf>
    <xf numFmtId="0" fontId="11" fillId="0" borderId="2" applyAlignment="1" pivotButton="0" quotePrefix="0" xfId="0">
      <alignment horizontal="center" vertical="center"/>
    </xf>
    <xf numFmtId="0" fontId="14" fillId="4" borderId="2" applyAlignment="1" pivotButton="0" quotePrefix="0" xfId="0">
      <alignment horizontal="center" vertical="center"/>
    </xf>
    <xf numFmtId="0" fontId="6" fillId="4" borderId="2" applyAlignment="1" pivotButton="0" quotePrefix="0" xfId="0">
      <alignment vertical="center"/>
    </xf>
  </cellXfs>
  <cellStyles count="1">
    <cellStyle name="Normal" xfId="0" builtinId="0" hidden="0"/>
  </cellStyles>
  <dxfs count="1">
    <dxf>
      <font>
        <name val="Arial"/>
        <b val="1"/>
        <color rgb="009A34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6B5C"/>
    <outlinePr summaryBelow="1" summaryRight="1"/>
    <pageSetUpPr fitToPage="1"/>
  </sheetPr>
  <dimension ref="A1:H43"/>
  <sheetViews>
    <sheetView showGridLines="0" workbookViewId="0">
      <selection activeCell="A1" sqref="A1"/>
    </sheetView>
  </sheetViews>
  <sheetFormatPr baseColWidth="8" defaultRowHeight="15"/>
  <cols>
    <col width="2" customWidth="1" min="1" max="1"/>
    <col width="4" customWidth="1" min="2" max="2"/>
    <col width="18" customWidth="1" min="3" max="3"/>
    <col width="18" customWidth="1" min="4" max="4"/>
    <col width="18" customWidth="1" min="5" max="5"/>
    <col width="18" customWidth="1" min="6" max="6"/>
    <col width="18" customWidth="1" min="7" max="7"/>
    <col width="18" customWidth="1" min="8" max="8"/>
  </cols>
  <sheetData>
    <row r="1" ht="30" customHeight="1">
      <c r="A1" s="1" t="inlineStr">
        <is>
          <t>RetireTally · RMD Worksheet · 2026 Edition</t>
        </is>
      </c>
      <c r="B1" s="2" t="n"/>
      <c r="C1" s="2" t="n"/>
      <c r="D1" s="2" t="n"/>
      <c r="E1" s="2" t="n"/>
      <c r="F1" s="2" t="n"/>
      <c r="G1" s="2" t="n"/>
      <c r="H1" s="2" t="n"/>
    </row>
    <row r="2" ht="30" customHeight="1">
      <c r="A2" s="3" t="inlineStr">
        <is>
          <t>Figure each account's required minimum distribution (RMD) from its December 31 balance and the IRS Uniform Lifetime Table, then log withdrawals until you've covered it. Information and record-keeping only. Not tax advice.</t>
        </is>
      </c>
    </row>
    <row r="4" ht="20" customHeight="1">
      <c r="B4" s="4" t="inlineStr">
        <is>
          <t>How to use this workbook (about 10 minutes)</t>
        </is>
      </c>
      <c r="C4" s="5" t="n"/>
      <c r="D4" s="5" t="n"/>
      <c r="E4" s="5" t="n"/>
      <c r="F4" s="5" t="n"/>
      <c r="G4" s="5" t="n"/>
      <c r="H4" s="5" t="n"/>
    </row>
    <row r="5" ht="45" customHeight="1">
      <c r="B5" s="6" t="inlineStr">
        <is>
          <t>1</t>
        </is>
      </c>
      <c r="C5" s="7" t="inlineStr">
        <is>
          <t>Open the RMD Worksheet tab. Fill in the yellow cells in “Your profile”: the RMD year (the year you're taking the withdrawal for), your birth date, and whether your spouse is your sole beneficiary and more than 10 years younger than you.</t>
        </is>
      </c>
    </row>
    <row r="6" ht="30" customHeight="1">
      <c r="B6" s="6" t="inlineStr">
        <is>
          <t>2</t>
        </is>
      </c>
      <c r="C6" s="7" t="inlineStr">
        <is>
          <t>Check “What applies to you.” The worksheet finds your RMD starting age from your birth date, your age for this RMD year, and the Uniform Lifetime factor.</t>
        </is>
      </c>
    </row>
    <row r="7" ht="45" customHeight="1">
      <c r="B7" s="6" t="inlineStr">
        <is>
          <t>3</t>
        </is>
      </c>
      <c r="C7" s="7" t="inlineStr">
        <is>
          <t>List each retirement account, one per row: a short nickname, the account type (pick from the list), and the balance on December 31 of the PRIOR year. That figure is usually on your year-end statement, and many custodians also report it on Form 5498.</t>
        </is>
      </c>
    </row>
    <row r="8" ht="30" customHeight="1">
      <c r="B8" s="6" t="inlineStr">
        <is>
          <t>4</t>
        </is>
      </c>
      <c r="C8" s="7" t="inlineStr">
        <is>
          <t>The RMD column divides each balance by the factor. Compare it with the figure your custodian or plan gives you. If they differ, ask them why.</t>
        </is>
      </c>
    </row>
    <row r="9" ht="30" customHeight="1">
      <c r="B9" s="6" t="inlineStr">
        <is>
          <t>5</t>
        </is>
      </c>
      <c r="C9" s="7" t="inlineStr">
        <is>
          <t>Each time you take money out, add a line on the Withdrawal Log tab using the same account nickname. The worksheet keeps a running total and shows what's left to take.</t>
        </is>
      </c>
    </row>
    <row r="10" ht="30" customHeight="1">
      <c r="B10" s="6" t="inlineStr">
        <is>
          <t>6</t>
        </is>
      </c>
      <c r="C10" s="7" t="inlineStr">
        <is>
          <t>Want to see it filled in? Look at the Example tabs. The IRS Examples Check tab shows the formula reproduces the examples in IRS Publication 590-B.</t>
        </is>
      </c>
    </row>
    <row r="12" ht="20" customHeight="1">
      <c r="B12" s="4" t="inlineStr">
        <is>
          <t>Color key</t>
        </is>
      </c>
      <c r="C12" s="5" t="n"/>
      <c r="D12" s="5" t="n"/>
      <c r="E12" s="5" t="n"/>
      <c r="F12" s="5" t="n"/>
      <c r="G12" s="5" t="n"/>
      <c r="H12" s="5" t="n"/>
    </row>
    <row r="13">
      <c r="C13" s="8" t="inlineStr">
        <is>
          <t>Yellow</t>
        </is>
      </c>
      <c r="D13" s="9" t="inlineStr">
        <is>
          <t>You type here.</t>
        </is>
      </c>
    </row>
    <row r="14">
      <c r="C14" s="10" t="inlineStr">
        <is>
          <t>Green</t>
        </is>
      </c>
      <c r="D14" s="9" t="inlineStr">
        <is>
          <t>Calculated for you. Please don't type over these cells.</t>
        </is>
      </c>
    </row>
    <row r="16" ht="20" customHeight="1">
      <c r="B16" s="4" t="inlineStr">
        <is>
          <t>RMDs in plain English</t>
        </is>
      </c>
      <c r="C16" s="5" t="n"/>
      <c r="D16" s="5" t="n"/>
      <c r="E16" s="5" t="n"/>
      <c r="F16" s="5" t="n"/>
      <c r="G16" s="5" t="n"/>
      <c r="H16" s="5" t="n"/>
    </row>
    <row r="17" ht="30" customHeight="1">
      <c r="B17" s="6" t="inlineStr">
        <is>
          <t>•</t>
        </is>
      </c>
      <c r="C17" s="7" t="inlineStr">
        <is>
          <t>An RMD is the least you must withdraw each year from traditional IRAs (including SEP and SIMPLE IRAs) and workplace plans such as 401(k), 403(b), and 457(b) plans once you reach your RMD age. You can always take more.</t>
        </is>
      </c>
    </row>
    <row r="18" ht="30" customHeight="1">
      <c r="B18" s="6" t="inlineStr">
        <is>
          <t>•</t>
        </is>
      </c>
      <c r="C18" s="7" t="inlineStr">
        <is>
          <t>RMD age depends on your birth date: 73 if you were born 1951–1959; 75 if you were born in 1960 or later. (Earlier birth dates had age 72 or 70½; those people are already taking RMDs.)</t>
        </is>
      </c>
    </row>
    <row r="19" ht="30" customHeight="1">
      <c r="B19" s="6" t="inlineStr">
        <is>
          <t>•</t>
        </is>
      </c>
      <c r="C19" s="7" t="inlineStr">
        <is>
          <t>The math: RMD = account balance on December 31 of last year ÷ the IRS distribution factor for your age on your birthday this year. Most owners use the Uniform Lifetime Table (Table III).</t>
        </is>
      </c>
    </row>
    <row r="20" ht="30" customHeight="1">
      <c r="B20" s="6" t="inlineStr">
        <is>
          <t>•</t>
        </is>
      </c>
      <c r="C20" s="7" t="inlineStr">
        <is>
          <t>Exception: if your spouse is your sole beneficiary and is more than 10 years younger than you, the IRS says to use Table II (Joint Life and Last Survivor). Look up your factor in Pub. 590-B and type it in the override column.</t>
        </is>
      </c>
    </row>
    <row r="21" ht="16" customHeight="1">
      <c r="B21" s="6" t="inlineStr">
        <is>
          <t>•</t>
        </is>
      </c>
      <c r="C21" s="7" t="inlineStr">
        <is>
          <t>Roth IRAs, and designated Roth accounts in 401(k) or 403(b) plans, have no RMDs while the owner is alive.</t>
        </is>
      </c>
    </row>
    <row r="22" ht="30" customHeight="1">
      <c r="B22" s="6" t="inlineStr">
        <is>
          <t>•</t>
        </is>
      </c>
      <c r="C22" s="7" t="inlineStr">
        <is>
          <t>IRAs: figure the RMD for each IRA separately, but you can take the total from any one or more of your IRAs. 403(b)s work the same way among 403(b)s. 401(k) and 457(b) RMDs must come out of each plan separately.</t>
        </is>
      </c>
    </row>
    <row r="23" ht="30" customHeight="1">
      <c r="B23" s="6" t="inlineStr">
        <is>
          <t>•</t>
        </is>
      </c>
      <c r="C23" s="7" t="inlineStr">
        <is>
          <t>Still working? A workplace plan may let you wait until you retire to start that plan's RMDs, unless you own 5% or more of the business. This never applies to IRAs. Check your plan's rules.</t>
        </is>
      </c>
    </row>
    <row r="24" ht="30" customHeight="1">
      <c r="B24" s="6" t="inlineStr">
        <is>
          <t>•</t>
        </is>
      </c>
      <c r="C24" s="7" t="inlineStr">
        <is>
          <t>Inherited accounts follow different rules (for example the 10-year rule and Table I). This worksheet doesn't figure them. See Pub. 590-B or ask the custodian, then type the factor in yourself.</t>
        </is>
      </c>
    </row>
    <row r="25" ht="30" customHeight="1">
      <c r="B25" s="6" t="inlineStr">
        <is>
          <t>•</t>
        </is>
      </c>
      <c r="C25" s="7" t="inlineStr">
        <is>
          <t>Qualified charitable distributions (QCDs): if you're 70½ or older, money sent directly from an IRA to a qualifying charity can count toward your RMD. Limits and rules apply (Pub. 590-B lists the annual limit, $108,000 for 2025).</t>
        </is>
      </c>
    </row>
    <row r="27" ht="20" customHeight="1">
      <c r="B27" s="4" t="inlineStr">
        <is>
          <t>Deadlines</t>
        </is>
      </c>
      <c r="C27" s="5" t="n"/>
      <c r="D27" s="5" t="n"/>
      <c r="E27" s="5" t="n"/>
      <c r="F27" s="5" t="n"/>
      <c r="G27" s="5" t="n"/>
      <c r="H27" s="5" t="n"/>
    </row>
    <row r="28" ht="30" customHeight="1">
      <c r="B28" s="6" t="inlineStr">
        <is>
          <t>•</t>
        </is>
      </c>
      <c r="C28" s="7" t="inlineStr">
        <is>
          <t>Your first RMD is for the year you reach RMD age. You can wait until April 1 of the following year to take it. If you wait, you'll take two RMDs that year: the delayed first one by April 1 and the second one by December 31.</t>
        </is>
      </c>
    </row>
    <row r="29" ht="16" customHeight="1">
      <c r="B29" s="6" t="inlineStr">
        <is>
          <t>•</t>
        </is>
      </c>
      <c r="C29" s="7" t="inlineStr">
        <is>
          <t>Every RMD after the first is due by December 31.</t>
        </is>
      </c>
    </row>
    <row r="30" ht="45" customHeight="1">
      <c r="B30" s="6" t="inlineStr">
        <is>
          <t>•</t>
        </is>
      </c>
      <c r="C30" s="7" t="inlineStr">
        <is>
          <t>Miss all or part of an RMD and the IRS may charge a 25% excise tax on the shortfall, reduced to 10% if you correct it in time (generally within two years). It's reported on Form 5329, and the IRS can waive it for reasonable error. See the IRS RMD FAQs.</t>
        </is>
      </c>
    </row>
    <row r="32" ht="20" customHeight="1">
      <c r="B32" s="4" t="inlineStr">
        <is>
          <t>Next year</t>
        </is>
      </c>
      <c r="C32" s="5" t="n"/>
      <c r="D32" s="5" t="n"/>
      <c r="E32" s="5" t="n"/>
      <c r="F32" s="5" t="n"/>
      <c r="G32" s="5" t="n"/>
      <c r="H32" s="5" t="n"/>
    </row>
    <row r="33" ht="44" customHeight="1">
      <c r="C33" s="7" t="inlineStr">
        <is>
          <t>Change the RMD year on the worksheet, type in the new December 31 balances, and clear last year's Withdrawal Log. The worksheet moves you to the next factor automatically. The IRS Uniform Lifetime Table has been in effect since 2022. Each year, check that IRS Pub. 590-B hasn't changed it.</t>
        </is>
      </c>
    </row>
    <row r="35" ht="20" customHeight="1">
      <c r="B35" s="4" t="inlineStr">
        <is>
          <t>Sources (irs.gov and federalregister.gov)</t>
        </is>
      </c>
      <c r="C35" s="5" t="n"/>
      <c r="D35" s="5" t="n"/>
      <c r="E35" s="5" t="n"/>
      <c r="F35" s="5" t="n"/>
      <c r="G35" s="5" t="n"/>
      <c r="H35" s="5" t="n"/>
    </row>
    <row r="36">
      <c r="B36" s="11" t="inlineStr">
        <is>
          <t>IRS Publication 590-B (2025), Distributions from IRAs; Appendix B, Table III (Uniform Lifetime): https://www.irs.gov/pub/irs-pdf/p590b.pdf</t>
        </is>
      </c>
    </row>
    <row r="37">
      <c r="B37" s="11" t="inlineStr">
        <is>
          <t>IRS: Retirement topics – Required minimum distributions (RMDs): https://www.irs.gov/retirement-plans/plan-participant-employee/retirement-topics-required-minimum-distributions-rmds</t>
        </is>
      </c>
    </row>
    <row r="38">
      <c r="B38" s="11" t="inlineStr">
        <is>
          <t>IRS: Retirement plan and IRA RMD FAQs: https://www.irs.gov/retirement-plans/retirement-plan-and-ira-required-minimum-distributions-faqs</t>
        </is>
      </c>
    </row>
    <row r="39">
      <c r="B39" s="11" t="inlineStr">
        <is>
          <t>IRS: IRA required minimum distribution worksheet: https://www.irs.gov/retirement-plans/plan-participant-employee/ira-required-minimum-distribution-worksheet</t>
        </is>
      </c>
    </row>
    <row r="40">
      <c r="B40" s="11" t="inlineStr">
        <is>
          <t>Treasury/IRS final RMD regulations (T.D. 10001, 89 FR 58886, July 19, 2024), applicable age by birth date: https://www.federalregister.gov/documents/2024/07/19/2024-14542/required-minimum-distributions</t>
        </is>
      </c>
    </row>
    <row r="41">
      <c r="B41" s="11" t="inlineStr">
        <is>
          <t>Proposed regulations, born-in-1959 applicable age 73 (89 FR, July 19, 2024): https://www.govinfo.gov/content/pkg/FR-2024-07-19/html/2024-14543.htm</t>
        </is>
      </c>
    </row>
    <row r="43" ht="56" customHeight="1">
      <c r="B43" s="12" t="inlineStr">
        <is>
          <t>RetireTally is an independent publisher and is not affiliated with, endorsed by, or connected to the IRS, the Treasury Department, or any government agency. This worksheet is for general information and personal record-keeping only. It is not tax, legal, or financial advice. Your custodian or plan administrator, and the IRS, determine what's actually required; rules have exceptions this worksheet doesn't cover.</t>
        </is>
      </c>
    </row>
  </sheetData>
  <mergeCells count="21">
    <mergeCell ref="C25:H25"/>
    <mergeCell ref="C10:H10"/>
    <mergeCell ref="C22:H22"/>
    <mergeCell ref="C9:H9"/>
    <mergeCell ref="C21:H21"/>
    <mergeCell ref="C23:H23"/>
    <mergeCell ref="C8:H8"/>
    <mergeCell ref="C17:H17"/>
    <mergeCell ref="C7:H7"/>
    <mergeCell ref="C19:H19"/>
    <mergeCell ref="C28:H28"/>
    <mergeCell ref="A2:H2"/>
    <mergeCell ref="B43:H43"/>
    <mergeCell ref="C18:H18"/>
    <mergeCell ref="C30:H30"/>
    <mergeCell ref="C33:H33"/>
    <mergeCell ref="C6:H6"/>
    <mergeCell ref="C24:H24"/>
    <mergeCell ref="C5:H5"/>
    <mergeCell ref="C20:H20"/>
    <mergeCell ref="C29:H29"/>
  </mergeCells>
  <printOptions horizontalCentered="1"/>
  <pageMargins left="0.4" right="0.4" top="1" bottom="1" header="0.5" footer="0.5"/>
  <pageSetup orientation="portrait" fitToHeight="0" fitToWidth="1"/>
</worksheet>
</file>

<file path=xl/worksheets/sheet2.xml><?xml version="1.0" encoding="utf-8"?>
<worksheet xmlns="http://schemas.openxmlformats.org/spreadsheetml/2006/main">
  <sheetPr>
    <tabColor rgb="000F6B5C"/>
    <outlinePr summaryBelow="1" summaryRight="1"/>
    <pageSetUpPr fitToPage="1"/>
  </sheetPr>
  <dimension ref="A1:Q43"/>
  <sheetViews>
    <sheetView showGridLines="0" workbookViewId="0">
      <selection activeCell="A1" sqref="A1"/>
    </sheetView>
  </sheetViews>
  <sheetFormatPr baseColWidth="8" defaultRowHeight="15"/>
  <cols>
    <col width="3" customWidth="1" min="1" max="1"/>
    <col width="22" customWidth="1" min="2" max="2"/>
    <col width="20" customWidth="1" min="3" max="3"/>
    <col width="18" customWidth="1" min="4" max="4"/>
    <col width="15" customWidth="1" min="5" max="5"/>
    <col width="13" customWidth="1" min="6" max="6"/>
    <col width="11" customWidth="1" min="7" max="7"/>
    <col width="10" customWidth="1" min="8" max="8"/>
    <col width="13" customWidth="1" min="9" max="9"/>
    <col width="13" customWidth="1" min="10" max="10"/>
    <col width="13" customWidth="1" min="11" max="11"/>
    <col width="40" customWidth="1" min="12" max="12"/>
    <col width="24" customWidth="1" min="13" max="13"/>
    <col hidden="1" width="3" customWidth="1" min="14" max="14"/>
    <col hidden="1" width="13" customWidth="1" min="15" max="15"/>
    <col hidden="1" width="12" customWidth="1" min="16" max="16"/>
    <col hidden="1" width="10" customWidth="1" min="17" max="17"/>
  </cols>
  <sheetData>
    <row r="1" ht="30" customHeight="1">
      <c r="A1" s="1">
        <f>"RetireTally · RMD Worksheet · "&amp;$D$5</f>
        <v/>
      </c>
      <c r="B1" s="2" t="n"/>
      <c r="C1" s="2" t="n"/>
      <c r="D1" s="2" t="n"/>
      <c r="E1" s="2" t="n"/>
      <c r="F1" s="2" t="n"/>
      <c r="G1" s="2" t="n"/>
      <c r="H1" s="2" t="n"/>
      <c r="I1" s="2" t="n"/>
      <c r="J1" s="2" t="n"/>
      <c r="K1" s="2" t="n"/>
      <c r="L1" s="2" t="n"/>
      <c r="M1" s="2" t="n"/>
    </row>
    <row r="2" ht="30" customHeight="1">
      <c r="A2" s="3" t="inlineStr">
        <is>
          <t>Yellow cells are yours to fill in. Green cells calculate automatically. Estimates only. Your custodian or plan, and the IRS rules, decide what's required.</t>
        </is>
      </c>
    </row>
    <row r="4" ht="20" customHeight="1">
      <c r="B4" s="4" t="inlineStr">
        <is>
          <t>1 · Your profile</t>
        </is>
      </c>
      <c r="C4" s="5" t="n"/>
      <c r="D4" s="5" t="n"/>
      <c r="E4" s="5" t="n"/>
      <c r="F4" s="5" t="n"/>
      <c r="G4" s="5" t="n"/>
      <c r="H4" s="5" t="n"/>
      <c r="I4" s="5" t="n"/>
      <c r="J4" s="5" t="n"/>
      <c r="K4" s="5" t="n"/>
      <c r="L4" s="5" t="n"/>
      <c r="M4" s="5" t="n"/>
    </row>
    <row r="5">
      <c r="B5" s="13" t="inlineStr">
        <is>
          <t>RMD year</t>
        </is>
      </c>
      <c r="D5" s="14" t="n">
        <v>2026</v>
      </c>
      <c r="G5" s="15" t="inlineStr">
        <is>
          <t>The calendar year you're figuring the RMD for. Balances come from Dec 31 of the year before.</t>
        </is>
      </c>
    </row>
    <row r="6">
      <c r="B6" s="13" t="inlineStr">
        <is>
          <t>Birth date</t>
        </is>
      </c>
      <c r="D6" s="16" t="n"/>
      <c r="G6" s="15" t="inlineStr">
        <is>
          <t>Used to find your RMD starting age and your age on your birthday in the RMD year.</t>
        </is>
      </c>
    </row>
    <row r="7" ht="26" customHeight="1">
      <c r="B7" s="13" t="inlineStr">
        <is>
          <t>Spouse is sole beneficiary AND more than 10 years younger?</t>
        </is>
      </c>
      <c r="D7" s="17" t="inlineStr">
        <is>
          <t>No</t>
        </is>
      </c>
      <c r="G7" s="15" t="inlineStr">
        <is>
          <t>Yes means IRS Table II applies instead of the Uniform Lifetime Table. Marital status counts as of January 1.</t>
        </is>
      </c>
    </row>
    <row r="8">
      <c r="B8" s="13" t="inlineStr">
        <is>
          <t>Name / notes (optional)</t>
        </is>
      </c>
      <c r="D8" s="17" t="n"/>
      <c r="E8" s="18" t="n"/>
      <c r="F8" s="19" t="n"/>
      <c r="G8" s="15" t="inlineStr"/>
    </row>
    <row r="10" ht="20" customHeight="1">
      <c r="B10" s="4" t="inlineStr">
        <is>
          <t>2 · What applies to you</t>
        </is>
      </c>
      <c r="C10" s="5" t="n"/>
      <c r="D10" s="5" t="n"/>
      <c r="E10" s="5" t="n"/>
      <c r="F10" s="5" t="n"/>
      <c r="G10" s="5" t="n"/>
      <c r="H10" s="5" t="n"/>
      <c r="I10" s="5" t="n"/>
      <c r="J10" s="5" t="n"/>
      <c r="K10" s="5" t="n"/>
      <c r="L10" s="5" t="n"/>
      <c r="M10" s="5" t="n"/>
      <c r="P10" s="15" t="inlineStr">
        <is>
          <t>Helpers</t>
        </is>
      </c>
    </row>
    <row r="11">
      <c r="B11" s="13" t="inlineStr">
        <is>
          <t>Your age on your birthday in the RMD year</t>
        </is>
      </c>
      <c r="D11" s="20">
        <f>IF(ISNUMBER(D6),D5-YEAR(D6),"Enter birth date")</f>
        <v/>
      </c>
      <c r="G11" s="15" t="inlineStr">
        <is>
          <t>IRS: use your age as of your birthday in the year you're figuring.</t>
        </is>
      </c>
    </row>
    <row r="12">
      <c r="B12" s="13" t="inlineStr">
        <is>
          <t>Your RMD starting age</t>
        </is>
      </c>
      <c r="D12" s="21">
        <f>IF(NOT(ISNUMBER(D6)),"",IF(D6&lt;DATE(1949,7,1),"70½",IF(YEAR(D6)&lt;1951,72,IF(YEAR(D6)&lt;1960,73,75))))</f>
        <v/>
      </c>
      <c r="G12" s="15" t="inlineStr">
        <is>
          <t>Born 1951–1959: 73. Born 1960 or later: 75. (Born 7/1/1949–1950: 72. Before 7/1/1949: 70½.)</t>
        </is>
      </c>
      <c r="P12" s="22">
        <f>IF(NOT(ISNUMBER(D6)),"",IF(D6&lt;DATE(1949,7,1),IF(MONTH(D6)&lt;=6,YEAR(D6)+70,YEAR(D6)+71),YEAR(D6)+IF(YEAR(D6)&lt;1951,72,IF(YEAR(D6)&lt;1960,73,75))))</f>
        <v/>
      </c>
    </row>
    <row r="13">
      <c r="B13" s="13" t="inlineStr">
        <is>
          <t>Your first RMD year (IRAs)</t>
        </is>
      </c>
      <c r="D13" s="20">
        <f>IF(P12="","",P12)</f>
        <v/>
      </c>
      <c r="G13" s="15" t="inlineStr">
        <is>
          <t>First RMD can wait until April 1 of the next year. Workplace plans may allow a later start if you're still working there.</t>
        </is>
      </c>
      <c r="P13" s="22">
        <f>AND(ISNUMBER(P12),D5&gt;=N(P12))</f>
        <v/>
      </c>
    </row>
    <row r="14" ht="28" customHeight="1">
      <c r="B14" s="13" t="inlineStr">
        <is>
          <t>Status for this RMD year</t>
        </is>
      </c>
      <c r="D14" s="23">
        <f>IF(P12="","Enter your birth date above",IF(D5&lt;P12,"Before your RMD age: no lifetime RMD is due for "&amp;D5&amp;" (first RMD year: "&amp;P12&amp;").",IF(D5=P12,"First RMD year. Due by April 1, "&amp;(D5+1)&amp;", or by Dec 31, "&amp;D5&amp;". Waiting means two RMDs in "&amp;(D5+1)&amp;".","RMD for "&amp;D5&amp;" is due by December 31, "&amp;D5&amp;".")))</f>
        <v/>
      </c>
      <c r="E14" s="18" t="n"/>
      <c r="F14" s="18" t="n"/>
      <c r="G14" s="18" t="n"/>
      <c r="H14" s="18" t="n"/>
      <c r="I14" s="18" t="n"/>
      <c r="J14" s="19" t="n"/>
    </row>
    <row r="15">
      <c r="B15" s="13" t="inlineStr">
        <is>
          <t>Uniform Lifetime factor for your age</t>
        </is>
      </c>
      <c r="D15" s="24">
        <f>IF(NOT(ISNUMBER(D11)),"",IF(D11&lt;72,"–",INDEX(Tables!$B$6:$B$54,MATCH(MIN(D11,120),Tables!$A$6:$A$54,0))))</f>
        <v/>
      </c>
      <c r="G15" s="15" t="inlineStr">
        <is>
          <t>IRS Pub. 590-B, Appendix B, Table III (see the Tables tab).</t>
        </is>
      </c>
    </row>
    <row r="16" ht="28" customHeight="1">
      <c r="B16" s="13" t="inlineStr">
        <is>
          <t>Which IRS table applies</t>
        </is>
      </c>
      <c r="D16" s="23">
        <f>IF(D7="Yes","Table II (Joint Life). Look up your factor in Pub. 590-B and type it in the override column.","Table III (Uniform Lifetime)")</f>
        <v/>
      </c>
      <c r="E16" s="18" t="n"/>
      <c r="F16" s="18" t="n"/>
      <c r="G16" s="18" t="n"/>
      <c r="H16" s="18" t="n"/>
      <c r="I16" s="18" t="n"/>
      <c r="J16" s="19" t="n"/>
    </row>
    <row r="18" ht="20" customHeight="1">
      <c r="B18" s="4" t="inlineStr">
        <is>
          <t>3 · Your accounts (balances as of December 31 of the prior year)</t>
        </is>
      </c>
      <c r="C18" s="5" t="n"/>
      <c r="D18" s="5" t="n"/>
      <c r="E18" s="5" t="n"/>
      <c r="F18" s="5" t="n"/>
      <c r="G18" s="5" t="n"/>
      <c r="H18" s="5" t="n"/>
      <c r="I18" s="5" t="n"/>
      <c r="J18" s="5" t="n"/>
      <c r="K18" s="5" t="n"/>
      <c r="L18" s="5" t="n"/>
      <c r="M18" s="5" t="n"/>
    </row>
    <row r="20" ht="58" customHeight="1">
      <c r="B20" s="25" t="inlineStr">
        <is>
          <t>Account nickname
(use the same name
on the Withdrawal Log)</t>
        </is>
      </c>
      <c r="C20" s="25" t="inlineStr">
        <is>
          <t>Account type</t>
        </is>
      </c>
      <c r="D20" s="25" t="inlineStr">
        <is>
          <t>Custodian / plan</t>
        </is>
      </c>
      <c r="E20" s="25" t="inlineStr">
        <is>
          <t>Balance on Dec 31
of prior year</t>
        </is>
      </c>
      <c r="F20" s="25" t="inlineStr">
        <is>
          <t>Plan only: still
working there &amp; plan
allows delay?</t>
        </is>
      </c>
      <c r="G20" s="25" t="inlineStr">
        <is>
          <t>Factor
override
(optional)</t>
        </is>
      </c>
      <c r="H20" s="25" t="inlineStr">
        <is>
          <t>Factor
used</t>
        </is>
      </c>
      <c r="I20" s="25" t="inlineStr">
        <is>
          <t>Estimated
RMD</t>
        </is>
      </c>
      <c r="J20" s="25" t="inlineStr">
        <is>
          <t>Withdrawn
so far
(from log)</t>
        </is>
      </c>
      <c r="K20" s="25" t="inlineStr">
        <is>
          <t>Left to take
(this account)</t>
        </is>
      </c>
      <c r="L20" s="25" t="inlineStr">
        <is>
          <t>What applies</t>
        </is>
      </c>
      <c r="M20" s="25" t="inlineStr">
        <is>
          <t>Notes</t>
        </is>
      </c>
      <c r="P20" s="22" t="inlineStr">
        <is>
          <t>Group</t>
        </is>
      </c>
    </row>
    <row r="21" ht="24" customHeight="1">
      <c r="B21" s="17" t="n"/>
      <c r="C21" s="17" t="n"/>
      <c r="D21" s="17" t="n"/>
      <c r="E21" s="26" t="n"/>
      <c r="F21" s="27" t="n"/>
      <c r="G21" s="28" t="n"/>
      <c r="H21" s="29">
        <f>IF(NOT(ISNUMBER(E21)),"",IF(ISNUMBER(G21),G21,IF(OR(Q21="Roth",Q21="Inherited"),"–",IF($D$7="Yes","Table II",$D$15))))</f>
        <v/>
      </c>
      <c r="I21" s="30">
        <f>IF(NOT(ISNUMBER(E21)),"",IF(Q21="Roth",0,IF(Q21="Inherited",IF(N(G21)&gt;0,ROUNDUP(E21/G21,2),"Enter factor"),IF(AND(Q21&lt;&gt;"IRA",F21="Yes"),0,IF(NOT($P$13),0,IF(N(G21)&gt;0,ROUNDUP(E21/G21,2),IF($D$7="Yes","Enter factor",IF(ISNUMBER($D$15),ROUNDUP(E21/$D$15,2),0))))))))</f>
        <v/>
      </c>
      <c r="J21" s="30">
        <f>IF(B21="","",SUMIFS('Withdrawal Log'!$D$7:$D$86,'Withdrawal Log'!$C$7:$C$86,B21))</f>
        <v/>
      </c>
      <c r="K21" s="30">
        <f>IF(NOT(ISNUMBER(I21)),"",MAX(0,I21-N(J21)))</f>
        <v/>
      </c>
      <c r="L21" s="31">
        <f>IF(NOT(ISNUMBER(E21)),"",IF(Q21="","Pick an account type",IF(Q21="Roth","No RMD while the owner is alive",IF(Q21="Inherited","Beneficiary rules differ (10-year rule, Table I). Enter factor if one applies",IF(AND(Q21&lt;&gt;"IRA",F21="Yes"),"Plan may allow delay while you work there (not 5% owners). Confirm with plan",IF(NOT($P$13),"Not required yet (first RMD year "&amp;$P$12&amp;")",IF(Q21="IRA","Can total with your other IRAs; take from any IRA",IF(Q21="403b","Can total with your other 403(b)s; take from any 403(b)","Must be taken from this plan itself"))))))))</f>
        <v/>
      </c>
      <c r="M21" s="17" t="n"/>
      <c r="Q21" s="22">
        <f>IF(C21="","",IF(OR(C21="Traditional IRA",C21="Rollover IRA",C21="SEP IRA",C21="SIMPLE IRA"),"IRA",IF(C21="403(b)","403b",IF(OR(C21="Roth IRA",C21="Roth 401(k)/403(b)"),"Roth",IF(C21="Inherited IRA or plan","Inherited","Plan")))))</f>
        <v/>
      </c>
    </row>
    <row r="22" ht="24" customHeight="1">
      <c r="B22" s="17" t="n"/>
      <c r="C22" s="17" t="n"/>
      <c r="D22" s="17" t="n"/>
      <c r="E22" s="26" t="n"/>
      <c r="F22" s="27" t="n"/>
      <c r="G22" s="28" t="n"/>
      <c r="H22" s="29">
        <f>IF(NOT(ISNUMBER(E22)),"",IF(ISNUMBER(G22),G22,IF(OR(Q22="Roth",Q22="Inherited"),"–",IF($D$7="Yes","Table II",$D$15))))</f>
        <v/>
      </c>
      <c r="I22" s="30">
        <f>IF(NOT(ISNUMBER(E22)),"",IF(Q22="Roth",0,IF(Q22="Inherited",IF(N(G22)&gt;0,ROUNDUP(E22/G22,2),"Enter factor"),IF(AND(Q22&lt;&gt;"IRA",F22="Yes"),0,IF(NOT($P$13),0,IF(N(G22)&gt;0,ROUNDUP(E22/G22,2),IF($D$7="Yes","Enter factor",IF(ISNUMBER($D$15),ROUNDUP(E22/$D$15,2),0))))))))</f>
        <v/>
      </c>
      <c r="J22" s="30">
        <f>IF(B22="","",SUMIFS('Withdrawal Log'!$D$7:$D$86,'Withdrawal Log'!$C$7:$C$86,B22))</f>
        <v/>
      </c>
      <c r="K22" s="30">
        <f>IF(NOT(ISNUMBER(I22)),"",MAX(0,I22-N(J22)))</f>
        <v/>
      </c>
      <c r="L22" s="31">
        <f>IF(NOT(ISNUMBER(E22)),"",IF(Q22="","Pick an account type",IF(Q22="Roth","No RMD while the owner is alive",IF(Q22="Inherited","Beneficiary rules differ (10-year rule, Table I). Enter factor if one applies",IF(AND(Q22&lt;&gt;"IRA",F22="Yes"),"Plan may allow delay while you work there (not 5% owners). Confirm with plan",IF(NOT($P$13),"Not required yet (first RMD year "&amp;$P$12&amp;")",IF(Q22="IRA","Can total with your other IRAs; take from any IRA",IF(Q22="403b","Can total with your other 403(b)s; take from any 403(b)","Must be taken from this plan itself"))))))))</f>
        <v/>
      </c>
      <c r="M22" s="17" t="n"/>
      <c r="Q22" s="22">
        <f>IF(C22="","",IF(OR(C22="Traditional IRA",C22="Rollover IRA",C22="SEP IRA",C22="SIMPLE IRA"),"IRA",IF(C22="403(b)","403b",IF(OR(C22="Roth IRA",C22="Roth 401(k)/403(b)"),"Roth",IF(C22="Inherited IRA or plan","Inherited","Plan")))))</f>
        <v/>
      </c>
    </row>
    <row r="23" ht="24" customHeight="1">
      <c r="B23" s="17" t="n"/>
      <c r="C23" s="17" t="n"/>
      <c r="D23" s="17" t="n"/>
      <c r="E23" s="26" t="n"/>
      <c r="F23" s="27" t="n"/>
      <c r="G23" s="28" t="n"/>
      <c r="H23" s="29">
        <f>IF(NOT(ISNUMBER(E23)),"",IF(ISNUMBER(G23),G23,IF(OR(Q23="Roth",Q23="Inherited"),"–",IF($D$7="Yes","Table II",$D$15))))</f>
        <v/>
      </c>
      <c r="I23" s="30">
        <f>IF(NOT(ISNUMBER(E23)),"",IF(Q23="Roth",0,IF(Q23="Inherited",IF(N(G23)&gt;0,ROUNDUP(E23/G23,2),"Enter factor"),IF(AND(Q23&lt;&gt;"IRA",F23="Yes"),0,IF(NOT($P$13),0,IF(N(G23)&gt;0,ROUNDUP(E23/G23,2),IF($D$7="Yes","Enter factor",IF(ISNUMBER($D$15),ROUNDUP(E23/$D$15,2),0))))))))</f>
        <v/>
      </c>
      <c r="J23" s="30">
        <f>IF(B23="","",SUMIFS('Withdrawal Log'!$D$7:$D$86,'Withdrawal Log'!$C$7:$C$86,B23))</f>
        <v/>
      </c>
      <c r="K23" s="30">
        <f>IF(NOT(ISNUMBER(I23)),"",MAX(0,I23-N(J23)))</f>
        <v/>
      </c>
      <c r="L23" s="31">
        <f>IF(NOT(ISNUMBER(E23)),"",IF(Q23="","Pick an account type",IF(Q23="Roth","No RMD while the owner is alive",IF(Q23="Inherited","Beneficiary rules differ (10-year rule, Table I). Enter factor if one applies",IF(AND(Q23&lt;&gt;"IRA",F23="Yes"),"Plan may allow delay while you work there (not 5% owners). Confirm with plan",IF(NOT($P$13),"Not required yet (first RMD year "&amp;$P$12&amp;")",IF(Q23="IRA","Can total with your other IRAs; take from any IRA",IF(Q23="403b","Can total with your other 403(b)s; take from any 403(b)","Must be taken from this plan itself"))))))))</f>
        <v/>
      </c>
      <c r="M23" s="17" t="n"/>
      <c r="Q23" s="22">
        <f>IF(C23="","",IF(OR(C23="Traditional IRA",C23="Rollover IRA",C23="SEP IRA",C23="SIMPLE IRA"),"IRA",IF(C23="403(b)","403b",IF(OR(C23="Roth IRA",C23="Roth 401(k)/403(b)"),"Roth",IF(C23="Inherited IRA or plan","Inherited","Plan")))))</f>
        <v/>
      </c>
    </row>
    <row r="24" ht="24" customHeight="1">
      <c r="B24" s="17" t="n"/>
      <c r="C24" s="17" t="n"/>
      <c r="D24" s="17" t="n"/>
      <c r="E24" s="26" t="n"/>
      <c r="F24" s="27" t="n"/>
      <c r="G24" s="28" t="n"/>
      <c r="H24" s="29">
        <f>IF(NOT(ISNUMBER(E24)),"",IF(ISNUMBER(G24),G24,IF(OR(Q24="Roth",Q24="Inherited"),"–",IF($D$7="Yes","Table II",$D$15))))</f>
        <v/>
      </c>
      <c r="I24" s="30">
        <f>IF(NOT(ISNUMBER(E24)),"",IF(Q24="Roth",0,IF(Q24="Inherited",IF(N(G24)&gt;0,ROUNDUP(E24/G24,2),"Enter factor"),IF(AND(Q24&lt;&gt;"IRA",F24="Yes"),0,IF(NOT($P$13),0,IF(N(G24)&gt;0,ROUNDUP(E24/G24,2),IF($D$7="Yes","Enter factor",IF(ISNUMBER($D$15),ROUNDUP(E24/$D$15,2),0))))))))</f>
        <v/>
      </c>
      <c r="J24" s="30">
        <f>IF(B24="","",SUMIFS('Withdrawal Log'!$D$7:$D$86,'Withdrawal Log'!$C$7:$C$86,B24))</f>
        <v/>
      </c>
      <c r="K24" s="30">
        <f>IF(NOT(ISNUMBER(I24)),"",MAX(0,I24-N(J24)))</f>
        <v/>
      </c>
      <c r="L24" s="31">
        <f>IF(NOT(ISNUMBER(E24)),"",IF(Q24="","Pick an account type",IF(Q24="Roth","No RMD while the owner is alive",IF(Q24="Inherited","Beneficiary rules differ (10-year rule, Table I). Enter factor if one applies",IF(AND(Q24&lt;&gt;"IRA",F24="Yes"),"Plan may allow delay while you work there (not 5% owners). Confirm with plan",IF(NOT($P$13),"Not required yet (first RMD year "&amp;$P$12&amp;")",IF(Q24="IRA","Can total with your other IRAs; take from any IRA",IF(Q24="403b","Can total with your other 403(b)s; take from any 403(b)","Must be taken from this plan itself"))))))))</f>
        <v/>
      </c>
      <c r="M24" s="17" t="n"/>
      <c r="Q24" s="22">
        <f>IF(C24="","",IF(OR(C24="Traditional IRA",C24="Rollover IRA",C24="SEP IRA",C24="SIMPLE IRA"),"IRA",IF(C24="403(b)","403b",IF(OR(C24="Roth IRA",C24="Roth 401(k)/403(b)"),"Roth",IF(C24="Inherited IRA or plan","Inherited","Plan")))))</f>
        <v/>
      </c>
    </row>
    <row r="25" ht="24" customHeight="1">
      <c r="B25" s="17" t="n"/>
      <c r="C25" s="17" t="n"/>
      <c r="D25" s="17" t="n"/>
      <c r="E25" s="26" t="n"/>
      <c r="F25" s="27" t="n"/>
      <c r="G25" s="28" t="n"/>
      <c r="H25" s="29">
        <f>IF(NOT(ISNUMBER(E25)),"",IF(ISNUMBER(G25),G25,IF(OR(Q25="Roth",Q25="Inherited"),"–",IF($D$7="Yes","Table II",$D$15))))</f>
        <v/>
      </c>
      <c r="I25" s="30">
        <f>IF(NOT(ISNUMBER(E25)),"",IF(Q25="Roth",0,IF(Q25="Inherited",IF(N(G25)&gt;0,ROUNDUP(E25/G25,2),"Enter factor"),IF(AND(Q25&lt;&gt;"IRA",F25="Yes"),0,IF(NOT($P$13),0,IF(N(G25)&gt;0,ROUNDUP(E25/G25,2),IF($D$7="Yes","Enter factor",IF(ISNUMBER($D$15),ROUNDUP(E25/$D$15,2),0))))))))</f>
        <v/>
      </c>
      <c r="J25" s="30">
        <f>IF(B25="","",SUMIFS('Withdrawal Log'!$D$7:$D$86,'Withdrawal Log'!$C$7:$C$86,B25))</f>
        <v/>
      </c>
      <c r="K25" s="30">
        <f>IF(NOT(ISNUMBER(I25)),"",MAX(0,I25-N(J25)))</f>
        <v/>
      </c>
      <c r="L25" s="31">
        <f>IF(NOT(ISNUMBER(E25)),"",IF(Q25="","Pick an account type",IF(Q25="Roth","No RMD while the owner is alive",IF(Q25="Inherited","Beneficiary rules differ (10-year rule, Table I). Enter factor if one applies",IF(AND(Q25&lt;&gt;"IRA",F25="Yes"),"Plan may allow delay while you work there (not 5% owners). Confirm with plan",IF(NOT($P$13),"Not required yet (first RMD year "&amp;$P$12&amp;")",IF(Q25="IRA","Can total with your other IRAs; take from any IRA",IF(Q25="403b","Can total with your other 403(b)s; take from any 403(b)","Must be taken from this plan itself"))))))))</f>
        <v/>
      </c>
      <c r="M25" s="17" t="n"/>
      <c r="Q25" s="22">
        <f>IF(C25="","",IF(OR(C25="Traditional IRA",C25="Rollover IRA",C25="SEP IRA",C25="SIMPLE IRA"),"IRA",IF(C25="403(b)","403b",IF(OR(C25="Roth IRA",C25="Roth 401(k)/403(b)"),"Roth",IF(C25="Inherited IRA or plan","Inherited","Plan")))))</f>
        <v/>
      </c>
    </row>
    <row r="26" ht="24" customHeight="1">
      <c r="B26" s="17" t="n"/>
      <c r="C26" s="17" t="n"/>
      <c r="D26" s="17" t="n"/>
      <c r="E26" s="26" t="n"/>
      <c r="F26" s="27" t="n"/>
      <c r="G26" s="28" t="n"/>
      <c r="H26" s="29">
        <f>IF(NOT(ISNUMBER(E26)),"",IF(ISNUMBER(G26),G26,IF(OR(Q26="Roth",Q26="Inherited"),"–",IF($D$7="Yes","Table II",$D$15))))</f>
        <v/>
      </c>
      <c r="I26" s="30">
        <f>IF(NOT(ISNUMBER(E26)),"",IF(Q26="Roth",0,IF(Q26="Inherited",IF(N(G26)&gt;0,ROUNDUP(E26/G26,2),"Enter factor"),IF(AND(Q26&lt;&gt;"IRA",F26="Yes"),0,IF(NOT($P$13),0,IF(N(G26)&gt;0,ROUNDUP(E26/G26,2),IF($D$7="Yes","Enter factor",IF(ISNUMBER($D$15),ROUNDUP(E26/$D$15,2),0))))))))</f>
        <v/>
      </c>
      <c r="J26" s="30">
        <f>IF(B26="","",SUMIFS('Withdrawal Log'!$D$7:$D$86,'Withdrawal Log'!$C$7:$C$86,B26))</f>
        <v/>
      </c>
      <c r="K26" s="30">
        <f>IF(NOT(ISNUMBER(I26)),"",MAX(0,I26-N(J26)))</f>
        <v/>
      </c>
      <c r="L26" s="31">
        <f>IF(NOT(ISNUMBER(E26)),"",IF(Q26="","Pick an account type",IF(Q26="Roth","No RMD while the owner is alive",IF(Q26="Inherited","Beneficiary rules differ (10-year rule, Table I). Enter factor if one applies",IF(AND(Q26&lt;&gt;"IRA",F26="Yes"),"Plan may allow delay while you work there (not 5% owners). Confirm with plan",IF(NOT($P$13),"Not required yet (first RMD year "&amp;$P$12&amp;")",IF(Q26="IRA","Can total with your other IRAs; take from any IRA",IF(Q26="403b","Can total with your other 403(b)s; take from any 403(b)","Must be taken from this plan itself"))))))))</f>
        <v/>
      </c>
      <c r="M26" s="17" t="n"/>
      <c r="Q26" s="22">
        <f>IF(C26="","",IF(OR(C26="Traditional IRA",C26="Rollover IRA",C26="SEP IRA",C26="SIMPLE IRA"),"IRA",IF(C26="403(b)","403b",IF(OR(C26="Roth IRA",C26="Roth 401(k)/403(b)"),"Roth",IF(C26="Inherited IRA or plan","Inherited","Plan")))))</f>
        <v/>
      </c>
    </row>
    <row r="27" ht="24" customHeight="1">
      <c r="B27" s="17" t="n"/>
      <c r="C27" s="17" t="n"/>
      <c r="D27" s="17" t="n"/>
      <c r="E27" s="26" t="n"/>
      <c r="F27" s="27" t="n"/>
      <c r="G27" s="28" t="n"/>
      <c r="H27" s="29">
        <f>IF(NOT(ISNUMBER(E27)),"",IF(ISNUMBER(G27),G27,IF(OR(Q27="Roth",Q27="Inherited"),"–",IF($D$7="Yes","Table II",$D$15))))</f>
        <v/>
      </c>
      <c r="I27" s="30">
        <f>IF(NOT(ISNUMBER(E27)),"",IF(Q27="Roth",0,IF(Q27="Inherited",IF(N(G27)&gt;0,ROUNDUP(E27/G27,2),"Enter factor"),IF(AND(Q27&lt;&gt;"IRA",F27="Yes"),0,IF(NOT($P$13),0,IF(N(G27)&gt;0,ROUNDUP(E27/G27,2),IF($D$7="Yes","Enter factor",IF(ISNUMBER($D$15),ROUNDUP(E27/$D$15,2),0))))))))</f>
        <v/>
      </c>
      <c r="J27" s="30">
        <f>IF(B27="","",SUMIFS('Withdrawal Log'!$D$7:$D$86,'Withdrawal Log'!$C$7:$C$86,B27))</f>
        <v/>
      </c>
      <c r="K27" s="30">
        <f>IF(NOT(ISNUMBER(I27)),"",MAX(0,I27-N(J27)))</f>
        <v/>
      </c>
      <c r="L27" s="31">
        <f>IF(NOT(ISNUMBER(E27)),"",IF(Q27="","Pick an account type",IF(Q27="Roth","No RMD while the owner is alive",IF(Q27="Inherited","Beneficiary rules differ (10-year rule, Table I). Enter factor if one applies",IF(AND(Q27&lt;&gt;"IRA",F27="Yes"),"Plan may allow delay while you work there (not 5% owners). Confirm with plan",IF(NOT($P$13),"Not required yet (first RMD year "&amp;$P$12&amp;")",IF(Q27="IRA","Can total with your other IRAs; take from any IRA",IF(Q27="403b","Can total with your other 403(b)s; take from any 403(b)","Must be taken from this plan itself"))))))))</f>
        <v/>
      </c>
      <c r="M27" s="17" t="n"/>
      <c r="Q27" s="22">
        <f>IF(C27="","",IF(OR(C27="Traditional IRA",C27="Rollover IRA",C27="SEP IRA",C27="SIMPLE IRA"),"IRA",IF(C27="403(b)","403b",IF(OR(C27="Roth IRA",C27="Roth 401(k)/403(b)"),"Roth",IF(C27="Inherited IRA or plan","Inherited","Plan")))))</f>
        <v/>
      </c>
    </row>
    <row r="28" ht="24" customHeight="1">
      <c r="B28" s="17" t="n"/>
      <c r="C28" s="17" t="n"/>
      <c r="D28" s="17" t="n"/>
      <c r="E28" s="26" t="n"/>
      <c r="F28" s="27" t="n"/>
      <c r="G28" s="28" t="n"/>
      <c r="H28" s="29">
        <f>IF(NOT(ISNUMBER(E28)),"",IF(ISNUMBER(G28),G28,IF(OR(Q28="Roth",Q28="Inherited"),"–",IF($D$7="Yes","Table II",$D$15))))</f>
        <v/>
      </c>
      <c r="I28" s="30">
        <f>IF(NOT(ISNUMBER(E28)),"",IF(Q28="Roth",0,IF(Q28="Inherited",IF(N(G28)&gt;0,ROUNDUP(E28/G28,2),"Enter factor"),IF(AND(Q28&lt;&gt;"IRA",F28="Yes"),0,IF(NOT($P$13),0,IF(N(G28)&gt;0,ROUNDUP(E28/G28,2),IF($D$7="Yes","Enter factor",IF(ISNUMBER($D$15),ROUNDUP(E28/$D$15,2),0))))))))</f>
        <v/>
      </c>
      <c r="J28" s="30">
        <f>IF(B28="","",SUMIFS('Withdrawal Log'!$D$7:$D$86,'Withdrawal Log'!$C$7:$C$86,B28))</f>
        <v/>
      </c>
      <c r="K28" s="30">
        <f>IF(NOT(ISNUMBER(I28)),"",MAX(0,I28-N(J28)))</f>
        <v/>
      </c>
      <c r="L28" s="31">
        <f>IF(NOT(ISNUMBER(E28)),"",IF(Q28="","Pick an account type",IF(Q28="Roth","No RMD while the owner is alive",IF(Q28="Inherited","Beneficiary rules differ (10-year rule, Table I). Enter factor if one applies",IF(AND(Q28&lt;&gt;"IRA",F28="Yes"),"Plan may allow delay while you work there (not 5% owners). Confirm with plan",IF(NOT($P$13),"Not required yet (first RMD year "&amp;$P$12&amp;")",IF(Q28="IRA","Can total with your other IRAs; take from any IRA",IF(Q28="403b","Can total with your other 403(b)s; take from any 403(b)","Must be taken from this plan itself"))))))))</f>
        <v/>
      </c>
      <c r="M28" s="17" t="n"/>
      <c r="Q28" s="22">
        <f>IF(C28="","",IF(OR(C28="Traditional IRA",C28="Rollover IRA",C28="SEP IRA",C28="SIMPLE IRA"),"IRA",IF(C28="403(b)","403b",IF(OR(C28="Roth IRA",C28="Roth 401(k)/403(b)"),"Roth",IF(C28="Inherited IRA or plan","Inherited","Plan")))))</f>
        <v/>
      </c>
    </row>
    <row r="29" ht="24" customHeight="1">
      <c r="B29" s="17" t="n"/>
      <c r="C29" s="17" t="n"/>
      <c r="D29" s="17" t="n"/>
      <c r="E29" s="26" t="n"/>
      <c r="F29" s="27" t="n"/>
      <c r="G29" s="28" t="n"/>
      <c r="H29" s="29">
        <f>IF(NOT(ISNUMBER(E29)),"",IF(ISNUMBER(G29),G29,IF(OR(Q29="Roth",Q29="Inherited"),"–",IF($D$7="Yes","Table II",$D$15))))</f>
        <v/>
      </c>
      <c r="I29" s="30">
        <f>IF(NOT(ISNUMBER(E29)),"",IF(Q29="Roth",0,IF(Q29="Inherited",IF(N(G29)&gt;0,ROUNDUP(E29/G29,2),"Enter factor"),IF(AND(Q29&lt;&gt;"IRA",F29="Yes"),0,IF(NOT($P$13),0,IF(N(G29)&gt;0,ROUNDUP(E29/G29,2),IF($D$7="Yes","Enter factor",IF(ISNUMBER($D$15),ROUNDUP(E29/$D$15,2),0))))))))</f>
        <v/>
      </c>
      <c r="J29" s="30">
        <f>IF(B29="","",SUMIFS('Withdrawal Log'!$D$7:$D$86,'Withdrawal Log'!$C$7:$C$86,B29))</f>
        <v/>
      </c>
      <c r="K29" s="30">
        <f>IF(NOT(ISNUMBER(I29)),"",MAX(0,I29-N(J29)))</f>
        <v/>
      </c>
      <c r="L29" s="31">
        <f>IF(NOT(ISNUMBER(E29)),"",IF(Q29="","Pick an account type",IF(Q29="Roth","No RMD while the owner is alive",IF(Q29="Inherited","Beneficiary rules differ (10-year rule, Table I). Enter factor if one applies",IF(AND(Q29&lt;&gt;"IRA",F29="Yes"),"Plan may allow delay while you work there (not 5% owners). Confirm with plan",IF(NOT($P$13),"Not required yet (first RMD year "&amp;$P$12&amp;")",IF(Q29="IRA","Can total with your other IRAs; take from any IRA",IF(Q29="403b","Can total with your other 403(b)s; take from any 403(b)","Must be taken from this plan itself"))))))))</f>
        <v/>
      </c>
      <c r="M29" s="17" t="n"/>
      <c r="Q29" s="22">
        <f>IF(C29="","",IF(OR(C29="Traditional IRA",C29="Rollover IRA",C29="SEP IRA",C29="SIMPLE IRA"),"IRA",IF(C29="403(b)","403b",IF(OR(C29="Roth IRA",C29="Roth 401(k)/403(b)"),"Roth",IF(C29="Inherited IRA or plan","Inherited","Plan")))))</f>
        <v/>
      </c>
    </row>
    <row r="30" ht="24" customHeight="1">
      <c r="B30" s="17" t="n"/>
      <c r="C30" s="17" t="n"/>
      <c r="D30" s="17" t="n"/>
      <c r="E30" s="26" t="n"/>
      <c r="F30" s="27" t="n"/>
      <c r="G30" s="28" t="n"/>
      <c r="H30" s="29">
        <f>IF(NOT(ISNUMBER(E30)),"",IF(ISNUMBER(G30),G30,IF(OR(Q30="Roth",Q30="Inherited"),"–",IF($D$7="Yes","Table II",$D$15))))</f>
        <v/>
      </c>
      <c r="I30" s="30">
        <f>IF(NOT(ISNUMBER(E30)),"",IF(Q30="Roth",0,IF(Q30="Inherited",IF(N(G30)&gt;0,ROUNDUP(E30/G30,2),"Enter factor"),IF(AND(Q30&lt;&gt;"IRA",F30="Yes"),0,IF(NOT($P$13),0,IF(N(G30)&gt;0,ROUNDUP(E30/G30,2),IF($D$7="Yes","Enter factor",IF(ISNUMBER($D$15),ROUNDUP(E30/$D$15,2),0))))))))</f>
        <v/>
      </c>
      <c r="J30" s="30">
        <f>IF(B30="","",SUMIFS('Withdrawal Log'!$D$7:$D$86,'Withdrawal Log'!$C$7:$C$86,B30))</f>
        <v/>
      </c>
      <c r="K30" s="30">
        <f>IF(NOT(ISNUMBER(I30)),"",MAX(0,I30-N(J30)))</f>
        <v/>
      </c>
      <c r="L30" s="31">
        <f>IF(NOT(ISNUMBER(E30)),"",IF(Q30="","Pick an account type",IF(Q30="Roth","No RMD while the owner is alive",IF(Q30="Inherited","Beneficiary rules differ (10-year rule, Table I). Enter factor if one applies",IF(AND(Q30&lt;&gt;"IRA",F30="Yes"),"Plan may allow delay while you work there (not 5% owners). Confirm with plan",IF(NOT($P$13),"Not required yet (first RMD year "&amp;$P$12&amp;")",IF(Q30="IRA","Can total with your other IRAs; take from any IRA",IF(Q30="403b","Can total with your other 403(b)s; take from any 403(b)","Must be taken from this plan itself"))))))))</f>
        <v/>
      </c>
      <c r="M30" s="17" t="n"/>
      <c r="Q30" s="22">
        <f>IF(C30="","",IF(OR(C30="Traditional IRA",C30="Rollover IRA",C30="SEP IRA",C30="SIMPLE IRA"),"IRA",IF(C30="403(b)","403b",IF(OR(C30="Roth IRA",C30="Roth 401(k)/403(b)"),"Roth",IF(C30="Inherited IRA or plan","Inherited","Plan")))))</f>
        <v/>
      </c>
    </row>
    <row r="31" ht="24" customHeight="1">
      <c r="B31" s="17" t="n"/>
      <c r="C31" s="17" t="n"/>
      <c r="D31" s="17" t="n"/>
      <c r="E31" s="26" t="n"/>
      <c r="F31" s="27" t="n"/>
      <c r="G31" s="28" t="n"/>
      <c r="H31" s="29">
        <f>IF(NOT(ISNUMBER(E31)),"",IF(ISNUMBER(G31),G31,IF(OR(Q31="Roth",Q31="Inherited"),"–",IF($D$7="Yes","Table II",$D$15))))</f>
        <v/>
      </c>
      <c r="I31" s="30">
        <f>IF(NOT(ISNUMBER(E31)),"",IF(Q31="Roth",0,IF(Q31="Inherited",IF(N(G31)&gt;0,ROUNDUP(E31/G31,2),"Enter factor"),IF(AND(Q31&lt;&gt;"IRA",F31="Yes"),0,IF(NOT($P$13),0,IF(N(G31)&gt;0,ROUNDUP(E31/G31,2),IF($D$7="Yes","Enter factor",IF(ISNUMBER($D$15),ROUNDUP(E31/$D$15,2),0))))))))</f>
        <v/>
      </c>
      <c r="J31" s="30">
        <f>IF(B31="","",SUMIFS('Withdrawal Log'!$D$7:$D$86,'Withdrawal Log'!$C$7:$C$86,B31))</f>
        <v/>
      </c>
      <c r="K31" s="30">
        <f>IF(NOT(ISNUMBER(I31)),"",MAX(0,I31-N(J31)))</f>
        <v/>
      </c>
      <c r="L31" s="31">
        <f>IF(NOT(ISNUMBER(E31)),"",IF(Q31="","Pick an account type",IF(Q31="Roth","No RMD while the owner is alive",IF(Q31="Inherited","Beneficiary rules differ (10-year rule, Table I). Enter factor if one applies",IF(AND(Q31&lt;&gt;"IRA",F31="Yes"),"Plan may allow delay while you work there (not 5% owners). Confirm with plan",IF(NOT($P$13),"Not required yet (first RMD year "&amp;$P$12&amp;")",IF(Q31="IRA","Can total with your other IRAs; take from any IRA",IF(Q31="403b","Can total with your other 403(b)s; take from any 403(b)","Must be taken from this plan itself"))))))))</f>
        <v/>
      </c>
      <c r="M31" s="17" t="n"/>
      <c r="Q31" s="22">
        <f>IF(C31="","",IF(OR(C31="Traditional IRA",C31="Rollover IRA",C31="SEP IRA",C31="SIMPLE IRA"),"IRA",IF(C31="403(b)","403b",IF(OR(C31="Roth IRA",C31="Roth 401(k)/403(b)"),"Roth",IF(C31="Inherited IRA or plan","Inherited","Plan")))))</f>
        <v/>
      </c>
    </row>
    <row r="32" ht="24" customHeight="1">
      <c r="B32" s="17" t="n"/>
      <c r="C32" s="17" t="n"/>
      <c r="D32" s="17" t="n"/>
      <c r="E32" s="26" t="n"/>
      <c r="F32" s="27" t="n"/>
      <c r="G32" s="28" t="n"/>
      <c r="H32" s="29">
        <f>IF(NOT(ISNUMBER(E32)),"",IF(ISNUMBER(G32),G32,IF(OR(Q32="Roth",Q32="Inherited"),"–",IF($D$7="Yes","Table II",$D$15))))</f>
        <v/>
      </c>
      <c r="I32" s="30">
        <f>IF(NOT(ISNUMBER(E32)),"",IF(Q32="Roth",0,IF(Q32="Inherited",IF(N(G32)&gt;0,ROUNDUP(E32/G32,2),"Enter factor"),IF(AND(Q32&lt;&gt;"IRA",F32="Yes"),0,IF(NOT($P$13),0,IF(N(G32)&gt;0,ROUNDUP(E32/G32,2),IF($D$7="Yes","Enter factor",IF(ISNUMBER($D$15),ROUNDUP(E32/$D$15,2),0))))))))</f>
        <v/>
      </c>
      <c r="J32" s="30">
        <f>IF(B32="","",SUMIFS('Withdrawal Log'!$D$7:$D$86,'Withdrawal Log'!$C$7:$C$86,B32))</f>
        <v/>
      </c>
      <c r="K32" s="30">
        <f>IF(NOT(ISNUMBER(I32)),"",MAX(0,I32-N(J32)))</f>
        <v/>
      </c>
      <c r="L32" s="31">
        <f>IF(NOT(ISNUMBER(E32)),"",IF(Q32="","Pick an account type",IF(Q32="Roth","No RMD while the owner is alive",IF(Q32="Inherited","Beneficiary rules differ (10-year rule, Table I). Enter factor if one applies",IF(AND(Q32&lt;&gt;"IRA",F32="Yes"),"Plan may allow delay while you work there (not 5% owners). Confirm with plan",IF(NOT($P$13),"Not required yet (first RMD year "&amp;$P$12&amp;")",IF(Q32="IRA","Can total with your other IRAs; take from any IRA",IF(Q32="403b","Can total with your other 403(b)s; take from any 403(b)","Must be taken from this plan itself"))))))))</f>
        <v/>
      </c>
      <c r="M32" s="17" t="n"/>
      <c r="Q32" s="22">
        <f>IF(C32="","",IF(OR(C32="Traditional IRA",C32="Rollover IRA",C32="SEP IRA",C32="SIMPLE IRA"),"IRA",IF(C32="403(b)","403b",IF(OR(C32="Roth IRA",C32="Roth 401(k)/403(b)"),"Roth",IF(C32="Inherited IRA or plan","Inherited","Plan")))))</f>
        <v/>
      </c>
    </row>
    <row r="33">
      <c r="B33" s="32" t="inlineStr">
        <is>
          <t>Totals</t>
        </is>
      </c>
      <c r="E33" s="33">
        <f>SUM(E21:E32)</f>
        <v/>
      </c>
      <c r="I33" s="33">
        <f>SUM(I21:I32)</f>
        <v/>
      </c>
      <c r="J33" s="33">
        <f>SUM(J21:J32)</f>
        <v/>
      </c>
      <c r="K33" s="33">
        <f>SUM(K21:K32)</f>
        <v/>
      </c>
    </row>
    <row r="35" ht="20" customHeight="1">
      <c r="B35" s="4" t="inlineStr">
        <is>
          <t>4 · What's left to take this year</t>
        </is>
      </c>
      <c r="C35" s="5" t="n"/>
      <c r="D35" s="5" t="n"/>
      <c r="E35" s="5" t="n"/>
      <c r="F35" s="5" t="n"/>
      <c r="G35" s="5" t="n"/>
      <c r="H35" s="5" t="n"/>
      <c r="I35" s="5" t="n"/>
      <c r="J35" s="5" t="n"/>
      <c r="K35" s="5" t="n"/>
      <c r="L35" s="5" t="n"/>
      <c r="M35" s="5" t="n"/>
    </row>
    <row r="36" ht="30" customHeight="1">
      <c r="B36" s="25" t="inlineStr">
        <is>
          <t>Group</t>
        </is>
      </c>
      <c r="C36" s="25" t="inlineStr">
        <is>
          <t>Estimated RMD</t>
        </is>
      </c>
      <c r="D36" s="25" t="inlineStr">
        <is>
          <t>Withdrawn</t>
        </is>
      </c>
      <c r="E36" s="25" t="inlineStr">
        <is>
          <t>Left to take</t>
        </is>
      </c>
      <c r="F36" s="25" t="inlineStr">
        <is>
          <t>How the IRS lets you take it</t>
        </is>
      </c>
      <c r="G36" s="18" t="n"/>
      <c r="H36" s="18" t="n"/>
      <c r="I36" s="18" t="n"/>
      <c r="J36" s="18" t="n"/>
      <c r="K36" s="18" t="n"/>
      <c r="L36" s="19" t="n"/>
    </row>
    <row r="37" ht="26" customHeight="1">
      <c r="B37" s="34" t="inlineStr">
        <is>
          <t>IRAs (traditional, rollover, SEP, SIMPLE)</t>
        </is>
      </c>
      <c r="C37" s="30">
        <f>SUMIFS(I21:I32,Q21:Q32,"IRA")</f>
        <v/>
      </c>
      <c r="D37" s="30">
        <f>SUMIFS(J21:J32,Q21:Q32,"IRA")</f>
        <v/>
      </c>
      <c r="E37" s="35">
        <f>MAX(0,C37-D37)</f>
        <v/>
      </c>
      <c r="F37" s="36" t="inlineStr">
        <is>
          <t>Add up the IRA RMDs and take the total from any one or more of your IRAs.</t>
        </is>
      </c>
      <c r="G37" s="18" t="n"/>
      <c r="H37" s="18" t="n"/>
      <c r="I37" s="18" t="n"/>
      <c r="J37" s="18" t="n"/>
      <c r="K37" s="18" t="n"/>
      <c r="L37" s="19" t="n"/>
    </row>
    <row r="38" ht="26" customHeight="1">
      <c r="B38" s="34" t="inlineStr">
        <is>
          <t>403(b) accounts</t>
        </is>
      </c>
      <c r="C38" s="30">
        <f>SUMIFS(I21:I32,Q21:Q32,"403b")</f>
        <v/>
      </c>
      <c r="D38" s="30">
        <f>SUMIFS(J21:J32,Q21:Q32,"403b")</f>
        <v/>
      </c>
      <c r="E38" s="35">
        <f>MAX(0,C38-D38)</f>
        <v/>
      </c>
      <c r="F38" s="36" t="inlineStr">
        <is>
          <t>Add up the 403(b) RMDs and take the total from any one or more of your 403(b)s.</t>
        </is>
      </c>
      <c r="G38" s="18" t="n"/>
      <c r="H38" s="18" t="n"/>
      <c r="I38" s="18" t="n"/>
      <c r="J38" s="18" t="n"/>
      <c r="K38" s="18" t="n"/>
      <c r="L38" s="19" t="n"/>
    </row>
    <row r="39" ht="26" customHeight="1">
      <c r="B39" s="34" t="inlineStr">
        <is>
          <t>401(k), 457(b), and other plans</t>
        </is>
      </c>
      <c r="C39" s="30">
        <f>SUMIFS(I21:I32,Q21:Q32,"Plan")</f>
        <v/>
      </c>
      <c r="D39" s="30">
        <f>SUMIFS(J21:J32,Q21:Q32,"Plan")</f>
        <v/>
      </c>
      <c r="E39" s="35">
        <f>SUMIFS(K21:K32,Q21:Q32,"Plan")</f>
        <v/>
      </c>
      <c r="F39" s="36" t="inlineStr">
        <is>
          <t>Each plan's RMD must come out of that plan. “Left” is added up plan by plan.</t>
        </is>
      </c>
      <c r="G39" s="18" t="n"/>
      <c r="H39" s="18" t="n"/>
      <c r="I39" s="18" t="n"/>
      <c r="J39" s="18" t="n"/>
      <c r="K39" s="18" t="n"/>
      <c r="L39" s="19" t="n"/>
    </row>
    <row r="40" ht="26" customHeight="1">
      <c r="B40" s="34" t="inlineStr">
        <is>
          <t>Inherited accounts</t>
        </is>
      </c>
      <c r="C40" s="30">
        <f>SUMIFS(I21:I32,Q21:Q32,"Inherited")</f>
        <v/>
      </c>
      <c r="D40" s="30">
        <f>SUMIFS(J21:J32,Q21:Q32,"Inherited")</f>
        <v/>
      </c>
      <c r="E40" s="35">
        <f>SUMIFS(K21:K32,Q21:Q32,"Inherited")</f>
        <v/>
      </c>
      <c r="F40" s="36" t="inlineStr">
        <is>
          <t>Separate rules. Confirm with the custodian or Pub. 590-B.</t>
        </is>
      </c>
      <c r="G40" s="18" t="n"/>
      <c r="H40" s="18" t="n"/>
      <c r="I40" s="18" t="n"/>
      <c r="J40" s="18" t="n"/>
      <c r="K40" s="18" t="n"/>
      <c r="L40" s="19" t="n"/>
    </row>
    <row r="41" ht="26" customHeight="1">
      <c r="B41" s="32" t="inlineStr">
        <is>
          <t>Total left to take</t>
        </is>
      </c>
      <c r="C41" s="33">
        <f>SUM(C37:C40)</f>
        <v/>
      </c>
      <c r="D41" s="33">
        <f>SUM(D37:D40)</f>
        <v/>
      </c>
      <c r="E41" s="33">
        <f>SUM(E37:E40)</f>
        <v/>
      </c>
      <c r="F41" s="37">
        <f>IF(NOT($P$13),"No owner RMD is due yet for "&amp;$D$5&amp;".",IF(E41&lt;=0,"Covered, based on what you entered. Confirm with your custodian.","Still to take: "&amp;TEXT(E41,"$#,##0.00")&amp;". "&amp;IF($D$5=N($P$12),"First-RMD deadline: April 1, "&amp;($D$5+1)&amp;".","Deadline: December 31, "&amp;$D$5&amp;".")))</f>
        <v/>
      </c>
      <c r="G41" s="18" t="n"/>
      <c r="H41" s="18" t="n"/>
      <c r="I41" s="18" t="n"/>
      <c r="J41" s="18" t="n"/>
      <c r="K41" s="18" t="n"/>
      <c r="L41" s="19" t="n"/>
    </row>
    <row r="43" ht="58" customHeight="1">
      <c r="B43" s="38" t="inlineStr">
        <is>
          <t>Not tax advice. RMD rules have exceptions this worksheet doesn't cover: QCDs (IRA owners 70½+), the still-working delay for workplace plans, 5% owners, annuitized accounts, pre-1987 403(b) amounts, outstanding rollovers or recharacterizations that must be added to the balance, inherited accounts, and more. Your custodian or plan administrator usually reports your RMD. You are responsible for taking the correct amount on time. The RMD is rounded up to the next cent so a rounding difference never leaves you a penny short.</t>
        </is>
      </c>
      <c r="C43" s="39" t="n"/>
      <c r="D43" s="39" t="n"/>
      <c r="E43" s="39" t="n"/>
      <c r="F43" s="39" t="n"/>
      <c r="G43" s="39" t="n"/>
      <c r="H43" s="39" t="n"/>
      <c r="I43" s="39" t="n"/>
      <c r="J43" s="39" t="n"/>
      <c r="K43" s="39" t="n"/>
      <c r="L43" s="39" t="n"/>
      <c r="M43" s="39" t="n"/>
    </row>
  </sheetData>
  <mergeCells count="29">
    <mergeCell ref="B16:C16"/>
    <mergeCell ref="B7:C7"/>
    <mergeCell ref="F37:L37"/>
    <mergeCell ref="F39:L39"/>
    <mergeCell ref="B12:C12"/>
    <mergeCell ref="D14:J14"/>
    <mergeCell ref="B11:C11"/>
    <mergeCell ref="G12:M12"/>
    <mergeCell ref="B14:C14"/>
    <mergeCell ref="D8:F8"/>
    <mergeCell ref="B8:C8"/>
    <mergeCell ref="G11:M11"/>
    <mergeCell ref="B13:C13"/>
    <mergeCell ref="G8:M8"/>
    <mergeCell ref="F40:L40"/>
    <mergeCell ref="G7:M7"/>
    <mergeCell ref="B6:C6"/>
    <mergeCell ref="F36:L36"/>
    <mergeCell ref="G6:M6"/>
    <mergeCell ref="G13:M13"/>
    <mergeCell ref="B15:C15"/>
    <mergeCell ref="F41:L41"/>
    <mergeCell ref="B5:C5"/>
    <mergeCell ref="D16:J16"/>
    <mergeCell ref="F38:L38"/>
    <mergeCell ref="G15:M15"/>
    <mergeCell ref="A2:M2"/>
    <mergeCell ref="B43:M43"/>
    <mergeCell ref="G5:M5"/>
  </mergeCells>
  <conditionalFormatting sqref="F41">
    <cfRule type="expression" priority="1" dxfId="0">
      <formula>LEFT($F$41,5)="Still"</formula>
    </cfRule>
  </conditionalFormatting>
  <dataValidations count="6">
    <dataValidation sqref="D7" showDropDown="0" showInputMessage="0" showErrorMessage="0" allowBlank="1" type="list">
      <formula1>"Yes,No"</formula1>
    </dataValidation>
    <dataValidation sqref="D5" showDropDown="0" showInputMessage="0" showErrorMessage="1" allowBlank="1" error="Enter a year such as 2026" type="whole" operator="between">
      <formula1>2023</formula1>
      <formula2>2060</formula2>
    </dataValidation>
    <dataValidation sqref="C21:C32" showDropDown="0" showInputMessage="0" showErrorMessage="0" allowBlank="1" type="list">
      <formula1>=Tables!$E$6:$E$16</formula1>
    </dataValidation>
    <dataValidation sqref="F21:F32" showDropDown="0" showInputMessage="0" showErrorMessage="0" allowBlank="1" type="list">
      <formula1>"Yes,No"</formula1>
    </dataValidation>
    <dataValidation sqref="E21:E32" showDropDown="0" showInputMessage="0" showErrorMessage="1" allowBlank="1" error="Enter the dollar balance" type="decimal" operator="between">
      <formula1>0</formula1>
      <formula2>1000000000000.0</formula2>
    </dataValidation>
    <dataValidation sqref="G21:G32" showDropDown="0" showInputMessage="0" showErrorMessage="1" allowBlank="1" error="Enter a factor such as 25.5 from IRS tables" type="decimal" operator="between">
      <formula1>0.1</formula1>
      <formula2>120</formula2>
    </dataValidation>
  </dataValidations>
  <printOptions horizontalCentered="1"/>
  <pageMargins left="0.4" right="0.4" top="1" bottom="1" header="0.5" footer="0.5"/>
  <pageSetup orientation="landscape" fitToHeight="0" fitToWidth="1"/>
</worksheet>
</file>

<file path=xl/worksheets/sheet3.xml><?xml version="1.0" encoding="utf-8"?>
<worksheet xmlns="http://schemas.openxmlformats.org/spreadsheetml/2006/main">
  <sheetPr>
    <tabColor rgb="000F6B5C"/>
    <outlinePr summaryBelow="1" summaryRight="1"/>
    <pageSetUpPr fitToPage="1"/>
  </sheetPr>
  <dimension ref="A1:H8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24" customWidth="1" min="3" max="3"/>
    <col width="15" customWidth="1" min="4" max="4"/>
    <col width="24" customWidth="1" min="5" max="5"/>
    <col width="14" customWidth="1" min="6" max="6"/>
    <col width="14" customWidth="1" min="7" max="7"/>
    <col width="40" customWidth="1" min="8" max="8"/>
  </cols>
  <sheetData>
    <row r="1" ht="30" customHeight="1">
      <c r="A1" s="1" t="inlineStr">
        <is>
          <t>RetireTally · RMD Withdrawal Log</t>
        </is>
      </c>
      <c r="B1" s="2" t="n"/>
      <c r="C1" s="2" t="n"/>
      <c r="D1" s="2" t="n"/>
      <c r="E1" s="2" t="n"/>
      <c r="F1" s="2" t="n"/>
      <c r="G1" s="2" t="n"/>
      <c r="H1" s="2" t="n"/>
    </row>
    <row r="2" ht="30" customHeight="1">
      <c r="A2" s="3" t="inlineStr">
        <is>
          <t>One line per withdrawal. Use exactly the same account nickname as on the worksheet so the running totals pick it up. A QCD sent straight from an IRA to a charity also counts toward that IRA group's RMD.</t>
        </is>
      </c>
    </row>
    <row r="4">
      <c r="B4" s="32" t="inlineStr">
        <is>
          <t>Total logged</t>
        </is>
      </c>
      <c r="D4" s="33">
        <f>SUM(D7:D86)</f>
        <v/>
      </c>
      <c r="E4" s="32" t="inlineStr">
        <is>
          <t>Federal tax withheld</t>
        </is>
      </c>
      <c r="F4" s="33">
        <f>SUM(F7:F86)</f>
        <v/>
      </c>
    </row>
    <row r="6" ht="32" customHeight="1">
      <c r="B6" s="25" t="inlineStr">
        <is>
          <t>Date</t>
        </is>
      </c>
      <c r="C6" s="25" t="inlineStr">
        <is>
          <t>Account nickname</t>
        </is>
      </c>
      <c r="D6" s="25" t="inlineStr">
        <is>
          <t>Amount out</t>
        </is>
      </c>
      <c r="E6" s="25" t="inlineStr">
        <is>
          <t>Type</t>
        </is>
      </c>
      <c r="F6" s="25" t="inlineStr">
        <is>
          <t>Federal tax
withheld</t>
        </is>
      </c>
      <c r="G6" s="25" t="inlineStr">
        <is>
          <t>State tax
withheld</t>
        </is>
      </c>
      <c r="H6" s="25" t="inlineStr">
        <is>
          <t>Notes (confirmation #, check #, charity name)</t>
        </is>
      </c>
    </row>
    <row r="7">
      <c r="B7" s="16" t="n"/>
      <c r="C7" s="17" t="n"/>
      <c r="D7" s="26" t="n"/>
      <c r="E7" s="17" t="n"/>
      <c r="F7" s="26" t="n"/>
      <c r="G7" s="26" t="n"/>
      <c r="H7" s="17" t="n"/>
    </row>
    <row r="8">
      <c r="B8" s="16" t="n"/>
      <c r="C8" s="17" t="n"/>
      <c r="D8" s="26" t="n"/>
      <c r="E8" s="17" t="n"/>
      <c r="F8" s="26" t="n"/>
      <c r="G8" s="26" t="n"/>
      <c r="H8" s="17" t="n"/>
    </row>
    <row r="9">
      <c r="B9" s="16" t="n"/>
      <c r="C9" s="17" t="n"/>
      <c r="D9" s="26" t="n"/>
      <c r="E9" s="17" t="n"/>
      <c r="F9" s="26" t="n"/>
      <c r="G9" s="26" t="n"/>
      <c r="H9" s="17" t="n"/>
    </row>
    <row r="10">
      <c r="B10" s="16" t="n"/>
      <c r="C10" s="17" t="n"/>
      <c r="D10" s="26" t="n"/>
      <c r="E10" s="17" t="n"/>
      <c r="F10" s="26" t="n"/>
      <c r="G10" s="26" t="n"/>
      <c r="H10" s="17" t="n"/>
    </row>
    <row r="11">
      <c r="B11" s="16" t="n"/>
      <c r="C11" s="17" t="n"/>
      <c r="D11" s="26" t="n"/>
      <c r="E11" s="17" t="n"/>
      <c r="F11" s="26" t="n"/>
      <c r="G11" s="26" t="n"/>
      <c r="H11" s="17" t="n"/>
    </row>
    <row r="12">
      <c r="B12" s="16" t="n"/>
      <c r="C12" s="17" t="n"/>
      <c r="D12" s="26" t="n"/>
      <c r="E12" s="17" t="n"/>
      <c r="F12" s="26" t="n"/>
      <c r="G12" s="26" t="n"/>
      <c r="H12" s="17" t="n"/>
    </row>
    <row r="13">
      <c r="B13" s="16" t="n"/>
      <c r="C13" s="17" t="n"/>
      <c r="D13" s="26" t="n"/>
      <c r="E13" s="17" t="n"/>
      <c r="F13" s="26" t="n"/>
      <c r="G13" s="26" t="n"/>
      <c r="H13" s="17" t="n"/>
    </row>
    <row r="14">
      <c r="B14" s="16" t="n"/>
      <c r="C14" s="17" t="n"/>
      <c r="D14" s="26" t="n"/>
      <c r="E14" s="17" t="n"/>
      <c r="F14" s="26" t="n"/>
      <c r="G14" s="26" t="n"/>
      <c r="H14" s="17" t="n"/>
    </row>
    <row r="15">
      <c r="B15" s="16" t="n"/>
      <c r="C15" s="17" t="n"/>
      <c r="D15" s="26" t="n"/>
      <c r="E15" s="17" t="n"/>
      <c r="F15" s="26" t="n"/>
      <c r="G15" s="26" t="n"/>
      <c r="H15" s="17" t="n"/>
    </row>
    <row r="16">
      <c r="B16" s="16" t="n"/>
      <c r="C16" s="17" t="n"/>
      <c r="D16" s="26" t="n"/>
      <c r="E16" s="17" t="n"/>
      <c r="F16" s="26" t="n"/>
      <c r="G16" s="26" t="n"/>
      <c r="H16" s="17" t="n"/>
    </row>
    <row r="17">
      <c r="B17" s="16" t="n"/>
      <c r="C17" s="17" t="n"/>
      <c r="D17" s="26" t="n"/>
      <c r="E17" s="17" t="n"/>
      <c r="F17" s="26" t="n"/>
      <c r="G17" s="26" t="n"/>
      <c r="H17" s="17" t="n"/>
    </row>
    <row r="18">
      <c r="B18" s="16" t="n"/>
      <c r="C18" s="17" t="n"/>
      <c r="D18" s="26" t="n"/>
      <c r="E18" s="17" t="n"/>
      <c r="F18" s="26" t="n"/>
      <c r="G18" s="26" t="n"/>
      <c r="H18" s="17" t="n"/>
    </row>
    <row r="19">
      <c r="B19" s="16" t="n"/>
      <c r="C19" s="17" t="n"/>
      <c r="D19" s="26" t="n"/>
      <c r="E19" s="17" t="n"/>
      <c r="F19" s="26" t="n"/>
      <c r="G19" s="26" t="n"/>
      <c r="H19" s="17" t="n"/>
    </row>
    <row r="20">
      <c r="B20" s="16" t="n"/>
      <c r="C20" s="17" t="n"/>
      <c r="D20" s="26" t="n"/>
      <c r="E20" s="17" t="n"/>
      <c r="F20" s="26" t="n"/>
      <c r="G20" s="26" t="n"/>
      <c r="H20" s="17" t="n"/>
    </row>
    <row r="21">
      <c r="B21" s="16" t="n"/>
      <c r="C21" s="17" t="n"/>
      <c r="D21" s="26" t="n"/>
      <c r="E21" s="17" t="n"/>
      <c r="F21" s="26" t="n"/>
      <c r="G21" s="26" t="n"/>
      <c r="H21" s="17" t="n"/>
    </row>
    <row r="22">
      <c r="B22" s="16" t="n"/>
      <c r="C22" s="17" t="n"/>
      <c r="D22" s="26" t="n"/>
      <c r="E22" s="17" t="n"/>
      <c r="F22" s="26" t="n"/>
      <c r="G22" s="26" t="n"/>
      <c r="H22" s="17" t="n"/>
    </row>
    <row r="23">
      <c r="B23" s="16" t="n"/>
      <c r="C23" s="17" t="n"/>
      <c r="D23" s="26" t="n"/>
      <c r="E23" s="17" t="n"/>
      <c r="F23" s="26" t="n"/>
      <c r="G23" s="26" t="n"/>
      <c r="H23" s="17" t="n"/>
    </row>
    <row r="24">
      <c r="B24" s="16" t="n"/>
      <c r="C24" s="17" t="n"/>
      <c r="D24" s="26" t="n"/>
      <c r="E24" s="17" t="n"/>
      <c r="F24" s="26" t="n"/>
      <c r="G24" s="26" t="n"/>
      <c r="H24" s="17" t="n"/>
    </row>
    <row r="25">
      <c r="B25" s="16" t="n"/>
      <c r="C25" s="17" t="n"/>
      <c r="D25" s="26" t="n"/>
      <c r="E25" s="17" t="n"/>
      <c r="F25" s="26" t="n"/>
      <c r="G25" s="26" t="n"/>
      <c r="H25" s="17" t="n"/>
    </row>
    <row r="26">
      <c r="B26" s="16" t="n"/>
      <c r="C26" s="17" t="n"/>
      <c r="D26" s="26" t="n"/>
      <c r="E26" s="17" t="n"/>
      <c r="F26" s="26" t="n"/>
      <c r="G26" s="26" t="n"/>
      <c r="H26" s="17" t="n"/>
    </row>
    <row r="27">
      <c r="B27" s="16" t="n"/>
      <c r="C27" s="17" t="n"/>
      <c r="D27" s="26" t="n"/>
      <c r="E27" s="17" t="n"/>
      <c r="F27" s="26" t="n"/>
      <c r="G27" s="26" t="n"/>
      <c r="H27" s="17" t="n"/>
    </row>
    <row r="28">
      <c r="B28" s="16" t="n"/>
      <c r="C28" s="17" t="n"/>
      <c r="D28" s="26" t="n"/>
      <c r="E28" s="17" t="n"/>
      <c r="F28" s="26" t="n"/>
      <c r="G28" s="26" t="n"/>
      <c r="H28" s="17" t="n"/>
    </row>
    <row r="29">
      <c r="B29" s="16" t="n"/>
      <c r="C29" s="17" t="n"/>
      <c r="D29" s="26" t="n"/>
      <c r="E29" s="17" t="n"/>
      <c r="F29" s="26" t="n"/>
      <c r="G29" s="26" t="n"/>
      <c r="H29" s="17" t="n"/>
    </row>
    <row r="30">
      <c r="B30" s="16" t="n"/>
      <c r="C30" s="17" t="n"/>
      <c r="D30" s="26" t="n"/>
      <c r="E30" s="17" t="n"/>
      <c r="F30" s="26" t="n"/>
      <c r="G30" s="26" t="n"/>
      <c r="H30" s="17" t="n"/>
    </row>
    <row r="31">
      <c r="B31" s="16" t="n"/>
      <c r="C31" s="17" t="n"/>
      <c r="D31" s="26" t="n"/>
      <c r="E31" s="17" t="n"/>
      <c r="F31" s="26" t="n"/>
      <c r="G31" s="26" t="n"/>
      <c r="H31" s="17" t="n"/>
    </row>
    <row r="32">
      <c r="B32" s="16" t="n"/>
      <c r="C32" s="17" t="n"/>
      <c r="D32" s="26" t="n"/>
      <c r="E32" s="17" t="n"/>
      <c r="F32" s="26" t="n"/>
      <c r="G32" s="26" t="n"/>
      <c r="H32" s="17" t="n"/>
    </row>
    <row r="33">
      <c r="B33" s="16" t="n"/>
      <c r="C33" s="17" t="n"/>
      <c r="D33" s="26" t="n"/>
      <c r="E33" s="17" t="n"/>
      <c r="F33" s="26" t="n"/>
      <c r="G33" s="26" t="n"/>
      <c r="H33" s="17" t="n"/>
    </row>
    <row r="34">
      <c r="B34" s="16" t="n"/>
      <c r="C34" s="17" t="n"/>
      <c r="D34" s="26" t="n"/>
      <c r="E34" s="17" t="n"/>
      <c r="F34" s="26" t="n"/>
      <c r="G34" s="26" t="n"/>
      <c r="H34" s="17" t="n"/>
    </row>
    <row r="35">
      <c r="B35" s="16" t="n"/>
      <c r="C35" s="17" t="n"/>
      <c r="D35" s="26" t="n"/>
      <c r="E35" s="17" t="n"/>
      <c r="F35" s="26" t="n"/>
      <c r="G35" s="26" t="n"/>
      <c r="H35" s="17" t="n"/>
    </row>
    <row r="36">
      <c r="B36" s="16" t="n"/>
      <c r="C36" s="17" t="n"/>
      <c r="D36" s="26" t="n"/>
      <c r="E36" s="17" t="n"/>
      <c r="F36" s="26" t="n"/>
      <c r="G36" s="26" t="n"/>
      <c r="H36" s="17" t="n"/>
    </row>
    <row r="37">
      <c r="B37" s="16" t="n"/>
      <c r="C37" s="17" t="n"/>
      <c r="D37" s="26" t="n"/>
      <c r="E37" s="17" t="n"/>
      <c r="F37" s="26" t="n"/>
      <c r="G37" s="26" t="n"/>
      <c r="H37" s="17" t="n"/>
    </row>
    <row r="38">
      <c r="B38" s="16" t="n"/>
      <c r="C38" s="17" t="n"/>
      <c r="D38" s="26" t="n"/>
      <c r="E38" s="17" t="n"/>
      <c r="F38" s="26" t="n"/>
      <c r="G38" s="26" t="n"/>
      <c r="H38" s="17" t="n"/>
    </row>
    <row r="39">
      <c r="B39" s="16" t="n"/>
      <c r="C39" s="17" t="n"/>
      <c r="D39" s="26" t="n"/>
      <c r="E39" s="17" t="n"/>
      <c r="F39" s="26" t="n"/>
      <c r="G39" s="26" t="n"/>
      <c r="H39" s="17" t="n"/>
    </row>
    <row r="40">
      <c r="B40" s="16" t="n"/>
      <c r="C40" s="17" t="n"/>
      <c r="D40" s="26" t="n"/>
      <c r="E40" s="17" t="n"/>
      <c r="F40" s="26" t="n"/>
      <c r="G40" s="26" t="n"/>
      <c r="H40" s="17" t="n"/>
    </row>
    <row r="41">
      <c r="B41" s="16" t="n"/>
      <c r="C41" s="17" t="n"/>
      <c r="D41" s="26" t="n"/>
      <c r="E41" s="17" t="n"/>
      <c r="F41" s="26" t="n"/>
      <c r="G41" s="26" t="n"/>
      <c r="H41" s="17" t="n"/>
    </row>
    <row r="42">
      <c r="B42" s="16" t="n"/>
      <c r="C42" s="17" t="n"/>
      <c r="D42" s="26" t="n"/>
      <c r="E42" s="17" t="n"/>
      <c r="F42" s="26" t="n"/>
      <c r="G42" s="26" t="n"/>
      <c r="H42" s="17" t="n"/>
    </row>
    <row r="43">
      <c r="B43" s="16" t="n"/>
      <c r="C43" s="17" t="n"/>
      <c r="D43" s="26" t="n"/>
      <c r="E43" s="17" t="n"/>
      <c r="F43" s="26" t="n"/>
      <c r="G43" s="26" t="n"/>
      <c r="H43" s="17" t="n"/>
    </row>
    <row r="44">
      <c r="B44" s="16" t="n"/>
      <c r="C44" s="17" t="n"/>
      <c r="D44" s="26" t="n"/>
      <c r="E44" s="17" t="n"/>
      <c r="F44" s="26" t="n"/>
      <c r="G44" s="26" t="n"/>
      <c r="H44" s="17" t="n"/>
    </row>
    <row r="45">
      <c r="B45" s="16" t="n"/>
      <c r="C45" s="17" t="n"/>
      <c r="D45" s="26" t="n"/>
      <c r="E45" s="17" t="n"/>
      <c r="F45" s="26" t="n"/>
      <c r="G45" s="26" t="n"/>
      <c r="H45" s="17" t="n"/>
    </row>
    <row r="46">
      <c r="B46" s="16" t="n"/>
      <c r="C46" s="17" t="n"/>
      <c r="D46" s="26" t="n"/>
      <c r="E46" s="17" t="n"/>
      <c r="F46" s="26" t="n"/>
      <c r="G46" s="26" t="n"/>
      <c r="H46" s="17" t="n"/>
    </row>
    <row r="47">
      <c r="B47" s="16" t="n"/>
      <c r="C47" s="17" t="n"/>
      <c r="D47" s="26" t="n"/>
      <c r="E47" s="17" t="n"/>
      <c r="F47" s="26" t="n"/>
      <c r="G47" s="26" t="n"/>
      <c r="H47" s="17" t="n"/>
    </row>
    <row r="48">
      <c r="B48" s="16" t="n"/>
      <c r="C48" s="17" t="n"/>
      <c r="D48" s="26" t="n"/>
      <c r="E48" s="17" t="n"/>
      <c r="F48" s="26" t="n"/>
      <c r="G48" s="26" t="n"/>
      <c r="H48" s="17" t="n"/>
    </row>
    <row r="49">
      <c r="B49" s="16" t="n"/>
      <c r="C49" s="17" t="n"/>
      <c r="D49" s="26" t="n"/>
      <c r="E49" s="17" t="n"/>
      <c r="F49" s="26" t="n"/>
      <c r="G49" s="26" t="n"/>
      <c r="H49" s="17" t="n"/>
    </row>
    <row r="50">
      <c r="B50" s="16" t="n"/>
      <c r="C50" s="17" t="n"/>
      <c r="D50" s="26" t="n"/>
      <c r="E50" s="17" t="n"/>
      <c r="F50" s="26" t="n"/>
      <c r="G50" s="26" t="n"/>
      <c r="H50" s="17" t="n"/>
    </row>
    <row r="51">
      <c r="B51" s="16" t="n"/>
      <c r="C51" s="17" t="n"/>
      <c r="D51" s="26" t="n"/>
      <c r="E51" s="17" t="n"/>
      <c r="F51" s="26" t="n"/>
      <c r="G51" s="26" t="n"/>
      <c r="H51" s="17" t="n"/>
    </row>
    <row r="52">
      <c r="B52" s="16" t="n"/>
      <c r="C52" s="17" t="n"/>
      <c r="D52" s="26" t="n"/>
      <c r="E52" s="17" t="n"/>
      <c r="F52" s="26" t="n"/>
      <c r="G52" s="26" t="n"/>
      <c r="H52" s="17" t="n"/>
    </row>
    <row r="53">
      <c r="B53" s="16" t="n"/>
      <c r="C53" s="17" t="n"/>
      <c r="D53" s="26" t="n"/>
      <c r="E53" s="17" t="n"/>
      <c r="F53" s="26" t="n"/>
      <c r="G53" s="26" t="n"/>
      <c r="H53" s="17" t="n"/>
    </row>
    <row r="54">
      <c r="B54" s="16" t="n"/>
      <c r="C54" s="17" t="n"/>
      <c r="D54" s="26" t="n"/>
      <c r="E54" s="17" t="n"/>
      <c r="F54" s="26" t="n"/>
      <c r="G54" s="26" t="n"/>
      <c r="H54" s="17" t="n"/>
    </row>
    <row r="55">
      <c r="B55" s="16" t="n"/>
      <c r="C55" s="17" t="n"/>
      <c r="D55" s="26" t="n"/>
      <c r="E55" s="17" t="n"/>
      <c r="F55" s="26" t="n"/>
      <c r="G55" s="26" t="n"/>
      <c r="H55" s="17" t="n"/>
    </row>
    <row r="56">
      <c r="B56" s="16" t="n"/>
      <c r="C56" s="17" t="n"/>
      <c r="D56" s="26" t="n"/>
      <c r="E56" s="17" t="n"/>
      <c r="F56" s="26" t="n"/>
      <c r="G56" s="26" t="n"/>
      <c r="H56" s="17" t="n"/>
    </row>
    <row r="57">
      <c r="B57" s="16" t="n"/>
      <c r="C57" s="17" t="n"/>
      <c r="D57" s="26" t="n"/>
      <c r="E57" s="17" t="n"/>
      <c r="F57" s="26" t="n"/>
      <c r="G57" s="26" t="n"/>
      <c r="H57" s="17" t="n"/>
    </row>
    <row r="58">
      <c r="B58" s="16" t="n"/>
      <c r="C58" s="17" t="n"/>
      <c r="D58" s="26" t="n"/>
      <c r="E58" s="17" t="n"/>
      <c r="F58" s="26" t="n"/>
      <c r="G58" s="26" t="n"/>
      <c r="H58" s="17" t="n"/>
    </row>
    <row r="59">
      <c r="B59" s="16" t="n"/>
      <c r="C59" s="17" t="n"/>
      <c r="D59" s="26" t="n"/>
      <c r="E59" s="17" t="n"/>
      <c r="F59" s="26" t="n"/>
      <c r="G59" s="26" t="n"/>
      <c r="H59" s="17" t="n"/>
    </row>
    <row r="60">
      <c r="B60" s="16" t="n"/>
      <c r="C60" s="17" t="n"/>
      <c r="D60" s="26" t="n"/>
      <c r="E60" s="17" t="n"/>
      <c r="F60" s="26" t="n"/>
      <c r="G60" s="26" t="n"/>
      <c r="H60" s="17" t="n"/>
    </row>
    <row r="61">
      <c r="B61" s="16" t="n"/>
      <c r="C61" s="17" t="n"/>
      <c r="D61" s="26" t="n"/>
      <c r="E61" s="17" t="n"/>
      <c r="F61" s="26" t="n"/>
      <c r="G61" s="26" t="n"/>
      <c r="H61" s="17" t="n"/>
    </row>
    <row r="62">
      <c r="B62" s="16" t="n"/>
      <c r="C62" s="17" t="n"/>
      <c r="D62" s="26" t="n"/>
      <c r="E62" s="17" t="n"/>
      <c r="F62" s="26" t="n"/>
      <c r="G62" s="26" t="n"/>
      <c r="H62" s="17" t="n"/>
    </row>
    <row r="63">
      <c r="B63" s="16" t="n"/>
      <c r="C63" s="17" t="n"/>
      <c r="D63" s="26" t="n"/>
      <c r="E63" s="17" t="n"/>
      <c r="F63" s="26" t="n"/>
      <c r="G63" s="26" t="n"/>
      <c r="H63" s="17" t="n"/>
    </row>
    <row r="64">
      <c r="B64" s="16" t="n"/>
      <c r="C64" s="17" t="n"/>
      <c r="D64" s="26" t="n"/>
      <c r="E64" s="17" t="n"/>
      <c r="F64" s="26" t="n"/>
      <c r="G64" s="26" t="n"/>
      <c r="H64" s="17" t="n"/>
    </row>
    <row r="65">
      <c r="B65" s="16" t="n"/>
      <c r="C65" s="17" t="n"/>
      <c r="D65" s="26" t="n"/>
      <c r="E65" s="17" t="n"/>
      <c r="F65" s="26" t="n"/>
      <c r="G65" s="26" t="n"/>
      <c r="H65" s="17" t="n"/>
    </row>
    <row r="66">
      <c r="B66" s="16" t="n"/>
      <c r="C66" s="17" t="n"/>
      <c r="D66" s="26" t="n"/>
      <c r="E66" s="17" t="n"/>
      <c r="F66" s="26" t="n"/>
      <c r="G66" s="26" t="n"/>
      <c r="H66" s="17" t="n"/>
    </row>
    <row r="67">
      <c r="B67" s="16" t="n"/>
      <c r="C67" s="17" t="n"/>
      <c r="D67" s="26" t="n"/>
      <c r="E67" s="17" t="n"/>
      <c r="F67" s="26" t="n"/>
      <c r="G67" s="26" t="n"/>
      <c r="H67" s="17" t="n"/>
    </row>
    <row r="68">
      <c r="B68" s="16" t="n"/>
      <c r="C68" s="17" t="n"/>
      <c r="D68" s="26" t="n"/>
      <c r="E68" s="17" t="n"/>
      <c r="F68" s="26" t="n"/>
      <c r="G68" s="26" t="n"/>
      <c r="H68" s="17" t="n"/>
    </row>
    <row r="69">
      <c r="B69" s="16" t="n"/>
      <c r="C69" s="17" t="n"/>
      <c r="D69" s="26" t="n"/>
      <c r="E69" s="17" t="n"/>
      <c r="F69" s="26" t="n"/>
      <c r="G69" s="26" t="n"/>
      <c r="H69" s="17" t="n"/>
    </row>
    <row r="70">
      <c r="B70" s="16" t="n"/>
      <c r="C70" s="17" t="n"/>
      <c r="D70" s="26" t="n"/>
      <c r="E70" s="17" t="n"/>
      <c r="F70" s="26" t="n"/>
      <c r="G70" s="26" t="n"/>
      <c r="H70" s="17" t="n"/>
    </row>
    <row r="71">
      <c r="B71" s="16" t="n"/>
      <c r="C71" s="17" t="n"/>
      <c r="D71" s="26" t="n"/>
      <c r="E71" s="17" t="n"/>
      <c r="F71" s="26" t="n"/>
      <c r="G71" s="26" t="n"/>
      <c r="H71" s="17" t="n"/>
    </row>
    <row r="72">
      <c r="B72" s="16" t="n"/>
      <c r="C72" s="17" t="n"/>
      <c r="D72" s="26" t="n"/>
      <c r="E72" s="17" t="n"/>
      <c r="F72" s="26" t="n"/>
      <c r="G72" s="26" t="n"/>
      <c r="H72" s="17" t="n"/>
    </row>
    <row r="73">
      <c r="B73" s="16" t="n"/>
      <c r="C73" s="17" t="n"/>
      <c r="D73" s="26" t="n"/>
      <c r="E73" s="17" t="n"/>
      <c r="F73" s="26" t="n"/>
      <c r="G73" s="26" t="n"/>
      <c r="H73" s="17" t="n"/>
    </row>
    <row r="74">
      <c r="B74" s="16" t="n"/>
      <c r="C74" s="17" t="n"/>
      <c r="D74" s="26" t="n"/>
      <c r="E74" s="17" t="n"/>
      <c r="F74" s="26" t="n"/>
      <c r="G74" s="26" t="n"/>
      <c r="H74" s="17" t="n"/>
    </row>
    <row r="75">
      <c r="B75" s="16" t="n"/>
      <c r="C75" s="17" t="n"/>
      <c r="D75" s="26" t="n"/>
      <c r="E75" s="17" t="n"/>
      <c r="F75" s="26" t="n"/>
      <c r="G75" s="26" t="n"/>
      <c r="H75" s="17" t="n"/>
    </row>
    <row r="76">
      <c r="B76" s="16" t="n"/>
      <c r="C76" s="17" t="n"/>
      <c r="D76" s="26" t="n"/>
      <c r="E76" s="17" t="n"/>
      <c r="F76" s="26" t="n"/>
      <c r="G76" s="26" t="n"/>
      <c r="H76" s="17" t="n"/>
    </row>
    <row r="77">
      <c r="B77" s="16" t="n"/>
      <c r="C77" s="17" t="n"/>
      <c r="D77" s="26" t="n"/>
      <c r="E77" s="17" t="n"/>
      <c r="F77" s="26" t="n"/>
      <c r="G77" s="26" t="n"/>
      <c r="H77" s="17" t="n"/>
    </row>
    <row r="78">
      <c r="B78" s="16" t="n"/>
      <c r="C78" s="17" t="n"/>
      <c r="D78" s="26" t="n"/>
      <c r="E78" s="17" t="n"/>
      <c r="F78" s="26" t="n"/>
      <c r="G78" s="26" t="n"/>
      <c r="H78" s="17" t="n"/>
    </row>
    <row r="79">
      <c r="B79" s="16" t="n"/>
      <c r="C79" s="17" t="n"/>
      <c r="D79" s="26" t="n"/>
      <c r="E79" s="17" t="n"/>
      <c r="F79" s="26" t="n"/>
      <c r="G79" s="26" t="n"/>
      <c r="H79" s="17" t="n"/>
    </row>
    <row r="80">
      <c r="B80" s="16" t="n"/>
      <c r="C80" s="17" t="n"/>
      <c r="D80" s="26" t="n"/>
      <c r="E80" s="17" t="n"/>
      <c r="F80" s="26" t="n"/>
      <c r="G80" s="26" t="n"/>
      <c r="H80" s="17" t="n"/>
    </row>
    <row r="81">
      <c r="B81" s="16" t="n"/>
      <c r="C81" s="17" t="n"/>
      <c r="D81" s="26" t="n"/>
      <c r="E81" s="17" t="n"/>
      <c r="F81" s="26" t="n"/>
      <c r="G81" s="26" t="n"/>
      <c r="H81" s="17" t="n"/>
    </row>
    <row r="82">
      <c r="B82" s="16" t="n"/>
      <c r="C82" s="17" t="n"/>
      <c r="D82" s="26" t="n"/>
      <c r="E82" s="17" t="n"/>
      <c r="F82" s="26" t="n"/>
      <c r="G82" s="26" t="n"/>
      <c r="H82" s="17" t="n"/>
    </row>
    <row r="83">
      <c r="B83" s="16" t="n"/>
      <c r="C83" s="17" t="n"/>
      <c r="D83" s="26" t="n"/>
      <c r="E83" s="17" t="n"/>
      <c r="F83" s="26" t="n"/>
      <c r="G83" s="26" t="n"/>
      <c r="H83" s="17" t="n"/>
    </row>
    <row r="84">
      <c r="B84" s="16" t="n"/>
      <c r="C84" s="17" t="n"/>
      <c r="D84" s="26" t="n"/>
      <c r="E84" s="17" t="n"/>
      <c r="F84" s="26" t="n"/>
      <c r="G84" s="26" t="n"/>
      <c r="H84" s="17" t="n"/>
    </row>
    <row r="85">
      <c r="B85" s="16" t="n"/>
      <c r="C85" s="17" t="n"/>
      <c r="D85" s="26" t="n"/>
      <c r="E85" s="17" t="n"/>
      <c r="F85" s="26" t="n"/>
      <c r="G85" s="26" t="n"/>
      <c r="H85" s="17" t="n"/>
    </row>
    <row r="86">
      <c r="B86" s="16" t="n"/>
      <c r="C86" s="17" t="n"/>
      <c r="D86" s="26" t="n"/>
      <c r="E86" s="17" t="n"/>
      <c r="F86" s="26" t="n"/>
      <c r="G86" s="26" t="n"/>
      <c r="H86" s="17" t="n"/>
    </row>
  </sheetData>
  <mergeCells count="1">
    <mergeCell ref="A2:H2"/>
  </mergeCells>
  <dataValidations count="2">
    <dataValidation sqref="C7:C86" showDropDown="0" showInputMessage="0" showErrorMessage="0" allowBlank="1" type="list">
      <formula1>='RMD Worksheet'!$B$21:$B$32</formula1>
    </dataValidation>
    <dataValidation sqref="E7:E86" showDropDown="0" showInputMessage="0" showErrorMessage="0" allowBlank="1" type="list">
      <formula1>"Regular withdrawal,QCD (IRA to charity),Other"</formula1>
    </dataValidation>
  </dataValidations>
  <printOptions horizontalCentered="1"/>
  <pageMargins left="0.4" right="0.4" top="1" bottom="1" header="0.5" footer="0.5"/>
  <pageSetup orientation="portrait" fitToHeight="0" fitToWidth="1"/>
</worksheet>
</file>

<file path=xl/worksheets/sheet4.xml><?xml version="1.0" encoding="utf-8"?>
<worksheet xmlns="http://schemas.openxmlformats.org/spreadsheetml/2006/main">
  <sheetPr>
    <tabColor rgb="005FA898"/>
    <outlinePr summaryBelow="1" summaryRight="1"/>
    <pageSetUpPr fitToPage="1"/>
  </sheetPr>
  <dimension ref="A1:I55"/>
  <sheetViews>
    <sheetView showGridLines="0" workbookViewId="0">
      <selection activeCell="A1" sqref="A1"/>
    </sheetView>
  </sheetViews>
  <sheetFormatPr baseColWidth="8" defaultRowHeight="15"/>
  <cols>
    <col width="10" customWidth="1" min="1" max="1"/>
    <col width="16" customWidth="1" min="2" max="2"/>
    <col width="4" customWidth="1" min="3" max="3"/>
    <col width="4" customWidth="1" min="4" max="4"/>
    <col width="26" customWidth="1" min="5" max="5"/>
    <col width="4" customWidth="1" min="6" max="6"/>
    <col width="30" customWidth="1" min="7" max="7"/>
    <col width="18" customWidth="1" min="8" max="8"/>
    <col width="40" customWidth="1" min="9" max="9"/>
  </cols>
  <sheetData>
    <row r="1" ht="30" customHeight="1">
      <c r="A1" s="1" t="inlineStr">
        <is>
          <t>IRS Uniform Lifetime Table and reference</t>
        </is>
      </c>
      <c r="B1" s="2" t="n"/>
      <c r="C1" s="2" t="n"/>
      <c r="D1" s="2" t="n"/>
      <c r="E1" s="2" t="n"/>
      <c r="F1" s="2" t="n"/>
      <c r="G1" s="2" t="n"/>
      <c r="H1" s="2" t="n"/>
      <c r="I1" s="2" t="n"/>
    </row>
    <row r="2" ht="30" customHeight="1">
      <c r="A2" s="3" t="inlineStr">
        <is>
          <t>From IRS Publication 590-B (2025), Appendix B, Table III. The worksheet reads its factors from here.</t>
        </is>
      </c>
    </row>
    <row r="5" ht="30" customHeight="1">
      <c r="A5" s="25" t="inlineStr">
        <is>
          <t>Age</t>
        </is>
      </c>
      <c r="B5" s="25" t="inlineStr">
        <is>
          <t>Applicable
denominator</t>
        </is>
      </c>
      <c r="E5" s="25" t="inlineStr">
        <is>
          <t>Account types (list)</t>
        </is>
      </c>
      <c r="G5" s="25" t="inlineStr">
        <is>
          <t>Born</t>
        </is>
      </c>
      <c r="H5" s="25" t="inlineStr">
        <is>
          <t>RMD starting age</t>
        </is>
      </c>
      <c r="I5" s="25" t="inlineStr">
        <is>
          <t>Source</t>
        </is>
      </c>
    </row>
    <row r="6">
      <c r="A6" s="40" t="n">
        <v>72</v>
      </c>
      <c r="B6" s="41" t="n">
        <v>27.4</v>
      </c>
      <c r="E6" s="42" t="inlineStr">
        <is>
          <t>Traditional IRA</t>
        </is>
      </c>
      <c r="G6" s="43" t="inlineStr">
        <is>
          <t>Before July 1, 1949</t>
        </is>
      </c>
      <c r="H6" s="44" t="inlineStr">
        <is>
          <t>70½</t>
        </is>
      </c>
      <c r="I6" s="43" t="inlineStr">
        <is>
          <t>Final regs, T.D. 10001</t>
        </is>
      </c>
    </row>
    <row r="7">
      <c r="A7" s="40" t="n">
        <v>73</v>
      </c>
      <c r="B7" s="41" t="n">
        <v>26.5</v>
      </c>
      <c r="E7" s="42" t="inlineStr">
        <is>
          <t>Rollover IRA</t>
        </is>
      </c>
      <c r="G7" s="43" t="inlineStr">
        <is>
          <t>July 1, 1949 – Dec 31, 1950</t>
        </is>
      </c>
      <c r="H7" s="44" t="inlineStr">
        <is>
          <t>72</t>
        </is>
      </c>
      <c r="I7" s="43" t="inlineStr">
        <is>
          <t>Final regs, T.D. 10001</t>
        </is>
      </c>
    </row>
    <row r="8">
      <c r="A8" s="40" t="n">
        <v>74</v>
      </c>
      <c r="B8" s="41" t="n">
        <v>25.5</v>
      </c>
      <c r="E8" s="42" t="inlineStr">
        <is>
          <t>SEP IRA</t>
        </is>
      </c>
      <c r="G8" s="43" t="inlineStr">
        <is>
          <t>1951 – 1958</t>
        </is>
      </c>
      <c r="H8" s="44" t="inlineStr">
        <is>
          <t>73</t>
        </is>
      </c>
      <c r="I8" s="43" t="inlineStr">
        <is>
          <t>Final regs, T.D. 10001</t>
        </is>
      </c>
    </row>
    <row r="9">
      <c r="A9" s="40" t="n">
        <v>75</v>
      </c>
      <c r="B9" s="41" t="n">
        <v>24.6</v>
      </c>
      <c r="E9" s="42" t="inlineStr">
        <is>
          <t>SIMPLE IRA</t>
        </is>
      </c>
      <c r="G9" s="43" t="inlineStr">
        <is>
          <t>1959</t>
        </is>
      </c>
      <c r="H9" s="44" t="inlineStr">
        <is>
          <t>73</t>
        </is>
      </c>
      <c r="I9" s="43" t="inlineStr">
        <is>
          <t>Proposed regs (July 2024); IRS pages say 73</t>
        </is>
      </c>
    </row>
    <row r="10">
      <c r="A10" s="40" t="n">
        <v>76</v>
      </c>
      <c r="B10" s="41" t="n">
        <v>23.7</v>
      </c>
      <c r="E10" s="42" t="inlineStr">
        <is>
          <t>401(k)</t>
        </is>
      </c>
      <c r="G10" s="43" t="inlineStr">
        <is>
          <t>1960 or later</t>
        </is>
      </c>
      <c r="H10" s="44" t="inlineStr">
        <is>
          <t>75</t>
        </is>
      </c>
      <c r="I10" s="43" t="inlineStr">
        <is>
          <t>Final regs; SECURE 2.0 §107</t>
        </is>
      </c>
    </row>
    <row r="11">
      <c r="A11" s="40" t="n">
        <v>77</v>
      </c>
      <c r="B11" s="41" t="n">
        <v>22.9</v>
      </c>
      <c r="E11" s="42" t="inlineStr">
        <is>
          <t>403(b)</t>
        </is>
      </c>
    </row>
    <row r="12">
      <c r="A12" s="40" t="n">
        <v>78</v>
      </c>
      <c r="B12" s="41" t="n">
        <v>22</v>
      </c>
      <c r="E12" s="42" t="inlineStr">
        <is>
          <t>457(b)</t>
        </is>
      </c>
      <c r="G12" s="45" t="inlineStr">
        <is>
          <t>Table II (Joint Life and Last Survivor) is not reproduced here. It's a two-way table by your age and your spouse's age, in Pub. 590-B Appendix B. Use it only if your spouse is your sole beneficiary and more than 10 years younger.</t>
        </is>
      </c>
    </row>
    <row r="13">
      <c r="A13" s="40" t="n">
        <v>79</v>
      </c>
      <c r="B13" s="41" t="n">
        <v>21.1</v>
      </c>
      <c r="E13" s="42" t="inlineStr">
        <is>
          <t>Other employer plan</t>
        </is>
      </c>
    </row>
    <row r="14">
      <c r="A14" s="40" t="n">
        <v>80</v>
      </c>
      <c r="B14" s="41" t="n">
        <v>20.2</v>
      </c>
      <c r="E14" s="42" t="inlineStr">
        <is>
          <t>Roth IRA</t>
        </is>
      </c>
    </row>
    <row r="15">
      <c r="A15" s="40" t="n">
        <v>81</v>
      </c>
      <c r="B15" s="41" t="n">
        <v>19.4</v>
      </c>
      <c r="E15" s="42" t="inlineStr">
        <is>
          <t>Roth 401(k)/403(b)</t>
        </is>
      </c>
    </row>
    <row r="16">
      <c r="A16" s="40" t="n">
        <v>82</v>
      </c>
      <c r="B16" s="41" t="n">
        <v>18.5</v>
      </c>
      <c r="E16" s="42" t="inlineStr">
        <is>
          <t>Inherited IRA or plan</t>
        </is>
      </c>
    </row>
    <row r="17">
      <c r="A17" s="40" t="n">
        <v>83</v>
      </c>
      <c r="B17" s="41" t="n">
        <v>17.7</v>
      </c>
    </row>
    <row r="18">
      <c r="A18" s="40" t="n">
        <v>84</v>
      </c>
      <c r="B18" s="41" t="n">
        <v>16.8</v>
      </c>
    </row>
    <row r="19">
      <c r="A19" s="40" t="n">
        <v>85</v>
      </c>
      <c r="B19" s="41" t="n">
        <v>16</v>
      </c>
      <c r="G19" s="46" t="inlineStr">
        <is>
          <t>Last checked against irs.gov: October 6, 2026. The 2025 edition of Pub. 590-B (for 2025 returns) is the current one. Check the new edition each year for any change.</t>
        </is>
      </c>
    </row>
    <row r="20">
      <c r="A20" s="40" t="n">
        <v>86</v>
      </c>
      <c r="B20" s="41" t="n">
        <v>15.2</v>
      </c>
    </row>
    <row r="21">
      <c r="A21" s="40" t="n">
        <v>87</v>
      </c>
      <c r="B21" s="41" t="n">
        <v>14.4</v>
      </c>
    </row>
    <row r="22">
      <c r="A22" s="40" t="n">
        <v>88</v>
      </c>
      <c r="B22" s="41" t="n">
        <v>13.7</v>
      </c>
    </row>
    <row r="23">
      <c r="A23" s="40" t="n">
        <v>89</v>
      </c>
      <c r="B23" s="41" t="n">
        <v>12.9</v>
      </c>
    </row>
    <row r="24">
      <c r="A24" s="40" t="n">
        <v>90</v>
      </c>
      <c r="B24" s="41" t="n">
        <v>12.2</v>
      </c>
    </row>
    <row r="25">
      <c r="A25" s="40" t="n">
        <v>91</v>
      </c>
      <c r="B25" s="41" t="n">
        <v>11.5</v>
      </c>
    </row>
    <row r="26">
      <c r="A26" s="40" t="n">
        <v>92</v>
      </c>
      <c r="B26" s="41" t="n">
        <v>10.8</v>
      </c>
    </row>
    <row r="27">
      <c r="A27" s="40" t="n">
        <v>93</v>
      </c>
      <c r="B27" s="41" t="n">
        <v>10.1</v>
      </c>
    </row>
    <row r="28">
      <c r="A28" s="40" t="n">
        <v>94</v>
      </c>
      <c r="B28" s="41" t="n">
        <v>9.5</v>
      </c>
    </row>
    <row r="29">
      <c r="A29" s="40" t="n">
        <v>95</v>
      </c>
      <c r="B29" s="41" t="n">
        <v>8.9</v>
      </c>
    </row>
    <row r="30">
      <c r="A30" s="40" t="n">
        <v>96</v>
      </c>
      <c r="B30" s="41" t="n">
        <v>8.4</v>
      </c>
    </row>
    <row r="31">
      <c r="A31" s="40" t="n">
        <v>97</v>
      </c>
      <c r="B31" s="41" t="n">
        <v>7.8</v>
      </c>
    </row>
    <row r="32">
      <c r="A32" s="40" t="n">
        <v>98</v>
      </c>
      <c r="B32" s="41" t="n">
        <v>7.3</v>
      </c>
    </row>
    <row r="33">
      <c r="A33" s="40" t="n">
        <v>99</v>
      </c>
      <c r="B33" s="41" t="n">
        <v>6.8</v>
      </c>
    </row>
    <row r="34">
      <c r="A34" s="40" t="n">
        <v>100</v>
      </c>
      <c r="B34" s="41" t="n">
        <v>6.4</v>
      </c>
    </row>
    <row r="35">
      <c r="A35" s="40" t="n">
        <v>101</v>
      </c>
      <c r="B35" s="41" t="n">
        <v>6</v>
      </c>
    </row>
    <row r="36">
      <c r="A36" s="40" t="n">
        <v>102</v>
      </c>
      <c r="B36" s="41" t="n">
        <v>5.6</v>
      </c>
    </row>
    <row r="37">
      <c r="A37" s="40" t="n">
        <v>103</v>
      </c>
      <c r="B37" s="41" t="n">
        <v>5.2</v>
      </c>
    </row>
    <row r="38">
      <c r="A38" s="40" t="n">
        <v>104</v>
      </c>
      <c r="B38" s="41" t="n">
        <v>4.9</v>
      </c>
    </row>
    <row r="39">
      <c r="A39" s="40" t="n">
        <v>105</v>
      </c>
      <c r="B39" s="41" t="n">
        <v>4.6</v>
      </c>
    </row>
    <row r="40">
      <c r="A40" s="40" t="n">
        <v>106</v>
      </c>
      <c r="B40" s="41" t="n">
        <v>4.3</v>
      </c>
    </row>
    <row r="41">
      <c r="A41" s="40" t="n">
        <v>107</v>
      </c>
      <c r="B41" s="41" t="n">
        <v>4.1</v>
      </c>
    </row>
    <row r="42">
      <c r="A42" s="40" t="n">
        <v>108</v>
      </c>
      <c r="B42" s="41" t="n">
        <v>3.9</v>
      </c>
    </row>
    <row r="43">
      <c r="A43" s="40" t="n">
        <v>109</v>
      </c>
      <c r="B43" s="41" t="n">
        <v>3.7</v>
      </c>
    </row>
    <row r="44">
      <c r="A44" s="40" t="n">
        <v>110</v>
      </c>
      <c r="B44" s="41" t="n">
        <v>3.5</v>
      </c>
    </row>
    <row r="45">
      <c r="A45" s="40" t="n">
        <v>111</v>
      </c>
      <c r="B45" s="41" t="n">
        <v>3.4</v>
      </c>
    </row>
    <row r="46">
      <c r="A46" s="40" t="n">
        <v>112</v>
      </c>
      <c r="B46" s="41" t="n">
        <v>3.3</v>
      </c>
    </row>
    <row r="47">
      <c r="A47" s="40" t="n">
        <v>113</v>
      </c>
      <c r="B47" s="41" t="n">
        <v>3.1</v>
      </c>
    </row>
    <row r="48">
      <c r="A48" s="40" t="n">
        <v>114</v>
      </c>
      <c r="B48" s="41" t="n">
        <v>3</v>
      </c>
    </row>
    <row r="49">
      <c r="A49" s="40" t="n">
        <v>115</v>
      </c>
      <c r="B49" s="41" t="n">
        <v>2.9</v>
      </c>
    </row>
    <row r="50">
      <c r="A50" s="40" t="n">
        <v>116</v>
      </c>
      <c r="B50" s="41" t="n">
        <v>2.8</v>
      </c>
    </row>
    <row r="51">
      <c r="A51" s="40" t="n">
        <v>117</v>
      </c>
      <c r="B51" s="41" t="n">
        <v>2.7</v>
      </c>
    </row>
    <row r="52">
      <c r="A52" s="40" t="n">
        <v>118</v>
      </c>
      <c r="B52" s="41" t="n">
        <v>2.5</v>
      </c>
    </row>
    <row r="53">
      <c r="A53" s="40" t="n">
        <v>119</v>
      </c>
      <c r="B53" s="41" t="n">
        <v>2.3</v>
      </c>
    </row>
    <row r="54">
      <c r="A54" s="40" t="n">
        <v>120</v>
      </c>
      <c r="B54" s="41" t="n">
        <v>2</v>
      </c>
    </row>
    <row r="55">
      <c r="A55" s="15" t="inlineStr">
        <is>
          <t>Age 120 row = “120 and over.”</t>
        </is>
      </c>
    </row>
  </sheetData>
  <mergeCells count="4">
    <mergeCell ref="G19:I22"/>
    <mergeCell ref="G12:I17"/>
    <mergeCell ref="A2:I2"/>
    <mergeCell ref="A55:B55"/>
  </mergeCells>
  <printOptions horizontalCentered="1"/>
  <pageMargins left="0.4" right="0.4" top="1" bottom="1" header="0.5" footer="0.5"/>
  <pageSetup orientation="portrait" fitToHeight="0" fitToWidth="1"/>
</worksheet>
</file>

<file path=xl/worksheets/sheet5.xml><?xml version="1.0" encoding="utf-8"?>
<worksheet xmlns="http://schemas.openxmlformats.org/spreadsheetml/2006/main">
  <sheetPr>
    <tabColor rgb="009CA3AF"/>
    <outlinePr summaryBelow="1" summaryRight="1"/>
    <pageSetUpPr fitToPage="1"/>
  </sheetPr>
  <dimension ref="A1:Q43"/>
  <sheetViews>
    <sheetView showGridLines="0" workbookViewId="0">
      <selection activeCell="A1" sqref="A1"/>
    </sheetView>
  </sheetViews>
  <sheetFormatPr baseColWidth="8" defaultRowHeight="15"/>
  <cols>
    <col width="3" customWidth="1" min="1" max="1"/>
    <col width="22" customWidth="1" min="2" max="2"/>
    <col width="20" customWidth="1" min="3" max="3"/>
    <col width="18" customWidth="1" min="4" max="4"/>
    <col width="15" customWidth="1" min="5" max="5"/>
    <col width="13" customWidth="1" min="6" max="6"/>
    <col width="11" customWidth="1" min="7" max="7"/>
    <col width="10" customWidth="1" min="8" max="8"/>
    <col width="13" customWidth="1" min="9" max="9"/>
    <col width="13" customWidth="1" min="10" max="10"/>
    <col width="13" customWidth="1" min="11" max="11"/>
    <col width="40" customWidth="1" min="12" max="12"/>
    <col width="24" customWidth="1" min="13" max="13"/>
    <col hidden="1" width="3" customWidth="1" min="14" max="14"/>
    <col hidden="1" width="13" customWidth="1" min="15" max="15"/>
    <col hidden="1" width="12" customWidth="1" min="16" max="16"/>
    <col hidden="1" width="10" customWidth="1" min="17" max="17"/>
  </cols>
  <sheetData>
    <row r="1" ht="30" customHeight="1">
      <c r="A1" s="1">
        <f>"RetireTally · RMD Worksheet · "&amp;$D$5</f>
        <v/>
      </c>
      <c r="B1" s="2" t="n"/>
      <c r="C1" s="2" t="n"/>
      <c r="D1" s="2" t="n"/>
      <c r="E1" s="2" t="n"/>
      <c r="F1" s="2" t="n"/>
      <c r="G1" s="2" t="n"/>
      <c r="H1" s="2" t="n"/>
      <c r="I1" s="2" t="n"/>
      <c r="J1" s="2" t="n"/>
      <c r="K1" s="2" t="n"/>
      <c r="L1" s="2" t="n"/>
      <c r="M1" s="2" t="n"/>
    </row>
    <row r="2" ht="30" customHeight="1">
      <c r="A2" s="3" t="inlineStr">
        <is>
          <t>Yellow cells are yours to fill in. Green cells calculate automatically. Estimates only. Your custodian or plan, and the IRS rules, decide what's required.</t>
        </is>
      </c>
    </row>
    <row r="4" ht="20" customHeight="1">
      <c r="B4" s="4" t="inlineStr">
        <is>
          <t>1 · Your profile</t>
        </is>
      </c>
      <c r="C4" s="5" t="n"/>
      <c r="D4" s="5" t="n"/>
      <c r="E4" s="5" t="n"/>
      <c r="F4" s="5" t="n"/>
      <c r="G4" s="5" t="n"/>
      <c r="H4" s="5" t="n"/>
      <c r="I4" s="5" t="n"/>
      <c r="J4" s="5" t="n"/>
      <c r="K4" s="5" t="n"/>
      <c r="L4" s="5" t="n"/>
      <c r="M4" s="5" t="n"/>
    </row>
    <row r="5">
      <c r="B5" s="13" t="inlineStr">
        <is>
          <t>RMD year</t>
        </is>
      </c>
      <c r="D5" s="14" t="n">
        <v>2026</v>
      </c>
      <c r="G5" s="15" t="inlineStr">
        <is>
          <t>The calendar year you're figuring the RMD for. Balances come from Dec 31 of the year before.</t>
        </is>
      </c>
    </row>
    <row r="6">
      <c r="B6" s="13" t="inlineStr">
        <is>
          <t>Birth date</t>
        </is>
      </c>
      <c r="D6" s="16" t="n">
        <v>19068</v>
      </c>
      <c r="G6" s="15" t="inlineStr">
        <is>
          <t>Used to find your RMD starting age and your age on your birthday in the RMD year.</t>
        </is>
      </c>
    </row>
    <row r="7" ht="26" customHeight="1">
      <c r="B7" s="13" t="inlineStr">
        <is>
          <t>Spouse is sole beneficiary AND more than 10 years younger?</t>
        </is>
      </c>
      <c r="D7" s="17" t="inlineStr">
        <is>
          <t>No</t>
        </is>
      </c>
      <c r="G7" s="15" t="inlineStr">
        <is>
          <t>Yes means IRS Table II applies instead of the Uniform Lifetime Table. Marital status counts as of January 1.</t>
        </is>
      </c>
    </row>
    <row r="8">
      <c r="B8" s="13" t="inlineStr">
        <is>
          <t>Name / notes (optional)</t>
        </is>
      </c>
      <c r="D8" s="17" t="inlineStr">
        <is>
          <t>Example: “Pat” (fictional), turns 74 in 2026</t>
        </is>
      </c>
      <c r="E8" s="18" t="n"/>
      <c r="F8" s="19" t="n"/>
      <c r="G8" s="15" t="inlineStr"/>
    </row>
    <row r="10" ht="20" customHeight="1">
      <c r="B10" s="4" t="inlineStr">
        <is>
          <t>2 · What applies to you</t>
        </is>
      </c>
      <c r="C10" s="5" t="n"/>
      <c r="D10" s="5" t="n"/>
      <c r="E10" s="5" t="n"/>
      <c r="F10" s="5" t="n"/>
      <c r="G10" s="5" t="n"/>
      <c r="H10" s="5" t="n"/>
      <c r="I10" s="5" t="n"/>
      <c r="J10" s="5" t="n"/>
      <c r="K10" s="5" t="n"/>
      <c r="L10" s="5" t="n"/>
      <c r="M10" s="5" t="n"/>
      <c r="P10" s="15" t="inlineStr">
        <is>
          <t>Helpers</t>
        </is>
      </c>
    </row>
    <row r="11">
      <c r="B11" s="13" t="inlineStr">
        <is>
          <t>Your age on your birthday in the RMD year</t>
        </is>
      </c>
      <c r="D11" s="20">
        <f>IF(ISNUMBER(D6),D5-YEAR(D6),"Enter birth date")</f>
        <v/>
      </c>
      <c r="G11" s="15" t="inlineStr">
        <is>
          <t>IRS: use your age as of your birthday in the year you're figuring.</t>
        </is>
      </c>
    </row>
    <row r="12">
      <c r="B12" s="13" t="inlineStr">
        <is>
          <t>Your RMD starting age</t>
        </is>
      </c>
      <c r="D12" s="21">
        <f>IF(NOT(ISNUMBER(D6)),"",IF(D6&lt;DATE(1949,7,1),"70½",IF(YEAR(D6)&lt;1951,72,IF(YEAR(D6)&lt;1960,73,75))))</f>
        <v/>
      </c>
      <c r="G12" s="15" t="inlineStr">
        <is>
          <t>Born 1951–1959: 73. Born 1960 or later: 75. (Born 7/1/1949–1950: 72. Before 7/1/1949: 70½.)</t>
        </is>
      </c>
      <c r="P12" s="22">
        <f>IF(NOT(ISNUMBER(D6)),"",IF(D6&lt;DATE(1949,7,1),IF(MONTH(D6)&lt;=6,YEAR(D6)+70,YEAR(D6)+71),YEAR(D6)+IF(YEAR(D6)&lt;1951,72,IF(YEAR(D6)&lt;1960,73,75))))</f>
        <v/>
      </c>
    </row>
    <row r="13">
      <c r="B13" s="13" t="inlineStr">
        <is>
          <t>Your first RMD year (IRAs)</t>
        </is>
      </c>
      <c r="D13" s="20">
        <f>IF(P12="","",P12)</f>
        <v/>
      </c>
      <c r="G13" s="15" t="inlineStr">
        <is>
          <t>First RMD can wait until April 1 of the next year. Workplace plans may allow a later start if you're still working there.</t>
        </is>
      </c>
      <c r="P13" s="22">
        <f>AND(ISNUMBER(P12),D5&gt;=N(P12))</f>
        <v/>
      </c>
    </row>
    <row r="14" ht="28" customHeight="1">
      <c r="B14" s="13" t="inlineStr">
        <is>
          <t>Status for this RMD year</t>
        </is>
      </c>
      <c r="D14" s="23">
        <f>IF(P12="","Enter your birth date above",IF(D5&lt;P12,"Before your RMD age: no lifetime RMD is due for "&amp;D5&amp;" (first RMD year: "&amp;P12&amp;").",IF(D5=P12,"First RMD year. Due by April 1, "&amp;(D5+1)&amp;", or by Dec 31, "&amp;D5&amp;". Waiting means two RMDs in "&amp;(D5+1)&amp;".","RMD for "&amp;D5&amp;" is due by December 31, "&amp;D5&amp;".")))</f>
        <v/>
      </c>
      <c r="E14" s="18" t="n"/>
      <c r="F14" s="18" t="n"/>
      <c r="G14" s="18" t="n"/>
      <c r="H14" s="18" t="n"/>
      <c r="I14" s="18" t="n"/>
      <c r="J14" s="19" t="n"/>
    </row>
    <row r="15">
      <c r="B15" s="13" t="inlineStr">
        <is>
          <t>Uniform Lifetime factor for your age</t>
        </is>
      </c>
      <c r="D15" s="24">
        <f>IF(NOT(ISNUMBER(D11)),"",IF(D11&lt;72,"–",INDEX(Tables!$B$6:$B$54,MATCH(MIN(D11,120),Tables!$A$6:$A$54,0))))</f>
        <v/>
      </c>
      <c r="G15" s="15" t="inlineStr">
        <is>
          <t>IRS Pub. 590-B, Appendix B, Table III (see the Tables tab).</t>
        </is>
      </c>
    </row>
    <row r="16" ht="28" customHeight="1">
      <c r="B16" s="13" t="inlineStr">
        <is>
          <t>Which IRS table applies</t>
        </is>
      </c>
      <c r="D16" s="23">
        <f>IF(D7="Yes","Table II (Joint Life). Look up your factor in Pub. 590-B and type it in the override column.","Table III (Uniform Lifetime)")</f>
        <v/>
      </c>
      <c r="E16" s="18" t="n"/>
      <c r="F16" s="18" t="n"/>
      <c r="G16" s="18" t="n"/>
      <c r="H16" s="18" t="n"/>
      <c r="I16" s="18" t="n"/>
      <c r="J16" s="19" t="n"/>
    </row>
    <row r="18" ht="20" customHeight="1">
      <c r="B18" s="4" t="inlineStr">
        <is>
          <t>3 · Your accounts (balances as of December 31 of the prior year)</t>
        </is>
      </c>
      <c r="C18" s="5" t="n"/>
      <c r="D18" s="5" t="n"/>
      <c r="E18" s="5" t="n"/>
      <c r="F18" s="5" t="n"/>
      <c r="G18" s="5" t="n"/>
      <c r="H18" s="5" t="n"/>
      <c r="I18" s="5" t="n"/>
      <c r="J18" s="5" t="n"/>
      <c r="K18" s="5" t="n"/>
      <c r="L18" s="5" t="n"/>
      <c r="M18" s="5" t="n"/>
    </row>
    <row r="20" ht="58" customHeight="1">
      <c r="B20" s="25" t="inlineStr">
        <is>
          <t>Account nickname
(use the same name
on the Withdrawal Log)</t>
        </is>
      </c>
      <c r="C20" s="25" t="inlineStr">
        <is>
          <t>Account type</t>
        </is>
      </c>
      <c r="D20" s="25" t="inlineStr">
        <is>
          <t>Custodian / plan</t>
        </is>
      </c>
      <c r="E20" s="25" t="inlineStr">
        <is>
          <t>Balance on Dec 31
of prior year</t>
        </is>
      </c>
      <c r="F20" s="25" t="inlineStr">
        <is>
          <t>Plan only: still
working there &amp; plan
allows delay?</t>
        </is>
      </c>
      <c r="G20" s="25" t="inlineStr">
        <is>
          <t>Factor
override
(optional)</t>
        </is>
      </c>
      <c r="H20" s="25" t="inlineStr">
        <is>
          <t>Factor
used</t>
        </is>
      </c>
      <c r="I20" s="25" t="inlineStr">
        <is>
          <t>Estimated
RMD</t>
        </is>
      </c>
      <c r="J20" s="25" t="inlineStr">
        <is>
          <t>Withdrawn
so far
(from log)</t>
        </is>
      </c>
      <c r="K20" s="25" t="inlineStr">
        <is>
          <t>Left to take
(this account)</t>
        </is>
      </c>
      <c r="L20" s="25" t="inlineStr">
        <is>
          <t>What applies</t>
        </is>
      </c>
      <c r="M20" s="25" t="inlineStr">
        <is>
          <t>Notes</t>
        </is>
      </c>
      <c r="P20" s="22" t="inlineStr">
        <is>
          <t>Group</t>
        </is>
      </c>
    </row>
    <row r="21" ht="24" customHeight="1">
      <c r="B21" s="17" t="inlineStr">
        <is>
          <t>Big IRA</t>
        </is>
      </c>
      <c r="C21" s="17" t="inlineStr">
        <is>
          <t>Traditional IRA</t>
        </is>
      </c>
      <c r="D21" s="17" t="inlineStr">
        <is>
          <t>Brokerage A</t>
        </is>
      </c>
      <c r="E21" s="26" t="n">
        <v>310000</v>
      </c>
      <c r="F21" s="27" t="n"/>
      <c r="G21" s="28" t="n"/>
      <c r="H21" s="29">
        <f>IF(NOT(ISNUMBER(E21)),"",IF(ISNUMBER(G21),G21,IF(OR(Q21="Roth",Q21="Inherited"),"–",IF($D$7="Yes","Table II",$D$15))))</f>
        <v/>
      </c>
      <c r="I21" s="30">
        <f>IF(NOT(ISNUMBER(E21)),"",IF(Q21="Roth",0,IF(Q21="Inherited",IF(N(G21)&gt;0,ROUNDUP(E21/G21,2),"Enter factor"),IF(AND(Q21&lt;&gt;"IRA",F21="Yes"),0,IF(NOT($P$13),0,IF(N(G21)&gt;0,ROUNDUP(E21/G21,2),IF($D$7="Yes","Enter factor",IF(ISNUMBER($D$15),ROUNDUP(E21/$D$15,2),0))))))))</f>
        <v/>
      </c>
      <c r="J21" s="30">
        <f>IF(B21="","",SUMIFS('Example – Log'!$D$7:$D$86,'Example – Log'!$C$7:$C$86,B21))</f>
        <v/>
      </c>
      <c r="K21" s="30">
        <f>IF(NOT(ISNUMBER(I21)),"",MAX(0,I21-N(J21)))</f>
        <v/>
      </c>
      <c r="L21" s="31">
        <f>IF(NOT(ISNUMBER(E21)),"",IF(Q21="","Pick an account type",IF(Q21="Roth","No RMD while the owner is alive",IF(Q21="Inherited","Beneficiary rules differ (10-year rule, Table I). Enter factor if one applies",IF(AND(Q21&lt;&gt;"IRA",F21="Yes"),"Plan may allow delay while you work there (not 5% owners). Confirm with plan",IF(NOT($P$13),"Not required yet (first RMD year "&amp;$P$12&amp;")",IF(Q21="IRA","Can total with your other IRAs; take from any IRA",IF(Q21="403b","Can total with your other 403(b)s; take from any 403(b)","Must be taken from this plan itself"))))))))</f>
        <v/>
      </c>
      <c r="M21" s="17" t="inlineStr">
        <is>
          <t>Dec 31, 2025 statement</t>
        </is>
      </c>
      <c r="Q21" s="22">
        <f>IF(C21="","",IF(OR(C21="Traditional IRA",C21="Rollover IRA",C21="SEP IRA",C21="SIMPLE IRA"),"IRA",IF(C21="403(b)","403b",IF(OR(C21="Roth IRA",C21="Roth 401(k)/403(b)"),"Roth",IF(C21="Inherited IRA or plan","Inherited","Plan")))))</f>
        <v/>
      </c>
    </row>
    <row r="22" ht="24" customHeight="1">
      <c r="B22" s="17" t="inlineStr">
        <is>
          <t>Old job rollover</t>
        </is>
      </c>
      <c r="C22" s="17" t="inlineStr">
        <is>
          <t>Rollover IRA</t>
        </is>
      </c>
      <c r="D22" s="17" t="inlineStr">
        <is>
          <t>Brokerage B</t>
        </is>
      </c>
      <c r="E22" s="26" t="n">
        <v>85000</v>
      </c>
      <c r="F22" s="27" t="n"/>
      <c r="G22" s="28" t="n"/>
      <c r="H22" s="29">
        <f>IF(NOT(ISNUMBER(E22)),"",IF(ISNUMBER(G22),G22,IF(OR(Q22="Roth",Q22="Inherited"),"–",IF($D$7="Yes","Table II",$D$15))))</f>
        <v/>
      </c>
      <c r="I22" s="30">
        <f>IF(NOT(ISNUMBER(E22)),"",IF(Q22="Roth",0,IF(Q22="Inherited",IF(N(G22)&gt;0,ROUNDUP(E22/G22,2),"Enter factor"),IF(AND(Q22&lt;&gt;"IRA",F22="Yes"),0,IF(NOT($P$13),0,IF(N(G22)&gt;0,ROUNDUP(E22/G22,2),IF($D$7="Yes","Enter factor",IF(ISNUMBER($D$15),ROUNDUP(E22/$D$15,2),0))))))))</f>
        <v/>
      </c>
      <c r="J22" s="30">
        <f>IF(B22="","",SUMIFS('Example – Log'!$D$7:$D$86,'Example – Log'!$C$7:$C$86,B22))</f>
        <v/>
      </c>
      <c r="K22" s="30">
        <f>IF(NOT(ISNUMBER(I22)),"",MAX(0,I22-N(J22)))</f>
        <v/>
      </c>
      <c r="L22" s="31">
        <f>IF(NOT(ISNUMBER(E22)),"",IF(Q22="","Pick an account type",IF(Q22="Roth","No RMD while the owner is alive",IF(Q22="Inherited","Beneficiary rules differ (10-year rule, Table I). Enter factor if one applies",IF(AND(Q22&lt;&gt;"IRA",F22="Yes"),"Plan may allow delay while you work there (not 5% owners). Confirm with plan",IF(NOT($P$13),"Not required yet (first RMD year "&amp;$P$12&amp;")",IF(Q22="IRA","Can total with your other IRAs; take from any IRA",IF(Q22="403b","Can total with your other 403(b)s; take from any 403(b)","Must be taken from this plan itself"))))))))</f>
        <v/>
      </c>
      <c r="M22" s="17" t="n"/>
      <c r="Q22" s="22">
        <f>IF(C22="","",IF(OR(C22="Traditional IRA",C22="Rollover IRA",C22="SEP IRA",C22="SIMPLE IRA"),"IRA",IF(C22="403(b)","403b",IF(OR(C22="Roth IRA",C22="Roth 401(k)/403(b)"),"Roth",IF(C22="Inherited IRA or plan","Inherited","Plan")))))</f>
        <v/>
      </c>
    </row>
    <row r="23" ht="24" customHeight="1">
      <c r="B23" s="17" t="inlineStr">
        <is>
          <t>Former employer 401k</t>
        </is>
      </c>
      <c r="C23" s="17" t="inlineStr">
        <is>
          <t>401(k)</t>
        </is>
      </c>
      <c r="D23" s="17" t="inlineStr">
        <is>
          <t>Plan recordkeeper</t>
        </is>
      </c>
      <c r="E23" s="26" t="n">
        <v>140000</v>
      </c>
      <c r="F23" s="27" t="inlineStr">
        <is>
          <t>No</t>
        </is>
      </c>
      <c r="G23" s="28" t="n"/>
      <c r="H23" s="29">
        <f>IF(NOT(ISNUMBER(E23)),"",IF(ISNUMBER(G23),G23,IF(OR(Q23="Roth",Q23="Inherited"),"–",IF($D$7="Yes","Table II",$D$15))))</f>
        <v/>
      </c>
      <c r="I23" s="30">
        <f>IF(NOT(ISNUMBER(E23)),"",IF(Q23="Roth",0,IF(Q23="Inherited",IF(N(G23)&gt;0,ROUNDUP(E23/G23,2),"Enter factor"),IF(AND(Q23&lt;&gt;"IRA",F23="Yes"),0,IF(NOT($P$13),0,IF(N(G23)&gt;0,ROUNDUP(E23/G23,2),IF($D$7="Yes","Enter factor",IF(ISNUMBER($D$15),ROUNDUP(E23/$D$15,2),0))))))))</f>
        <v/>
      </c>
      <c r="J23" s="30">
        <f>IF(B23="","",SUMIFS('Example – Log'!$D$7:$D$86,'Example – Log'!$C$7:$C$86,B23))</f>
        <v/>
      </c>
      <c r="K23" s="30">
        <f>IF(NOT(ISNUMBER(I23)),"",MAX(0,I23-N(J23)))</f>
        <v/>
      </c>
      <c r="L23" s="31">
        <f>IF(NOT(ISNUMBER(E23)),"",IF(Q23="","Pick an account type",IF(Q23="Roth","No RMD while the owner is alive",IF(Q23="Inherited","Beneficiary rules differ (10-year rule, Table I). Enter factor if one applies",IF(AND(Q23&lt;&gt;"IRA",F23="Yes"),"Plan may allow delay while you work there (not 5% owners). Confirm with plan",IF(NOT($P$13),"Not required yet (first RMD year "&amp;$P$12&amp;")",IF(Q23="IRA","Can total with your other IRAs; take from any IRA",IF(Q23="403b","Can total with your other 403(b)s; take from any 403(b)","Must be taken from this plan itself"))))))))</f>
        <v/>
      </c>
      <c r="M23" s="17" t="n"/>
      <c r="Q23" s="22">
        <f>IF(C23="","",IF(OR(C23="Traditional IRA",C23="Rollover IRA",C23="SEP IRA",C23="SIMPLE IRA"),"IRA",IF(C23="403(b)","403b",IF(OR(C23="Roth IRA",C23="Roth 401(k)/403(b)"),"Roth",IF(C23="Inherited IRA or plan","Inherited","Plan")))))</f>
        <v/>
      </c>
    </row>
    <row r="24" ht="24" customHeight="1">
      <c r="B24" s="17" t="inlineStr">
        <is>
          <t>Roth</t>
        </is>
      </c>
      <c r="C24" s="17" t="inlineStr">
        <is>
          <t>Roth IRA</t>
        </is>
      </c>
      <c r="D24" s="17" t="inlineStr">
        <is>
          <t>Brokerage A</t>
        </is>
      </c>
      <c r="E24" s="26" t="n">
        <v>60000</v>
      </c>
      <c r="F24" s="27" t="n"/>
      <c r="G24" s="28" t="n"/>
      <c r="H24" s="29">
        <f>IF(NOT(ISNUMBER(E24)),"",IF(ISNUMBER(G24),G24,IF(OR(Q24="Roth",Q24="Inherited"),"–",IF($D$7="Yes","Table II",$D$15))))</f>
        <v/>
      </c>
      <c r="I24" s="30">
        <f>IF(NOT(ISNUMBER(E24)),"",IF(Q24="Roth",0,IF(Q24="Inherited",IF(N(G24)&gt;0,ROUNDUP(E24/G24,2),"Enter factor"),IF(AND(Q24&lt;&gt;"IRA",F24="Yes"),0,IF(NOT($P$13),0,IF(N(G24)&gt;0,ROUNDUP(E24/G24,2),IF($D$7="Yes","Enter factor",IF(ISNUMBER($D$15),ROUNDUP(E24/$D$15,2),0))))))))</f>
        <v/>
      </c>
      <c r="J24" s="30">
        <f>IF(B24="","",SUMIFS('Example – Log'!$D$7:$D$86,'Example – Log'!$C$7:$C$86,B24))</f>
        <v/>
      </c>
      <c r="K24" s="30">
        <f>IF(NOT(ISNUMBER(I24)),"",MAX(0,I24-N(J24)))</f>
        <v/>
      </c>
      <c r="L24" s="31">
        <f>IF(NOT(ISNUMBER(E24)),"",IF(Q24="","Pick an account type",IF(Q24="Roth","No RMD while the owner is alive",IF(Q24="Inherited","Beneficiary rules differ (10-year rule, Table I). Enter factor if one applies",IF(AND(Q24&lt;&gt;"IRA",F24="Yes"),"Plan may allow delay while you work there (not 5% owners). Confirm with plan",IF(NOT($P$13),"Not required yet (first RMD year "&amp;$P$12&amp;")",IF(Q24="IRA","Can total with your other IRAs; take from any IRA",IF(Q24="403b","Can total with your other 403(b)s; take from any 403(b)","Must be taken from this plan itself"))))))))</f>
        <v/>
      </c>
      <c r="M24" s="17" t="inlineStr">
        <is>
          <t>No lifetime RMD</t>
        </is>
      </c>
      <c r="Q24" s="22">
        <f>IF(C24="","",IF(OR(C24="Traditional IRA",C24="Rollover IRA",C24="SEP IRA",C24="SIMPLE IRA"),"IRA",IF(C24="403(b)","403b",IF(OR(C24="Roth IRA",C24="Roth 401(k)/403(b)"),"Roth",IF(C24="Inherited IRA or plan","Inherited","Plan")))))</f>
        <v/>
      </c>
    </row>
    <row r="25" ht="24" customHeight="1">
      <c r="B25" s="17" t="n"/>
      <c r="C25" s="17" t="n"/>
      <c r="D25" s="17" t="n"/>
      <c r="E25" s="26" t="n"/>
      <c r="F25" s="27" t="n"/>
      <c r="G25" s="28" t="n"/>
      <c r="H25" s="29">
        <f>IF(NOT(ISNUMBER(E25)),"",IF(ISNUMBER(G25),G25,IF(OR(Q25="Roth",Q25="Inherited"),"–",IF($D$7="Yes","Table II",$D$15))))</f>
        <v/>
      </c>
      <c r="I25" s="30">
        <f>IF(NOT(ISNUMBER(E25)),"",IF(Q25="Roth",0,IF(Q25="Inherited",IF(N(G25)&gt;0,ROUNDUP(E25/G25,2),"Enter factor"),IF(AND(Q25&lt;&gt;"IRA",F25="Yes"),0,IF(NOT($P$13),0,IF(N(G25)&gt;0,ROUNDUP(E25/G25,2),IF($D$7="Yes","Enter factor",IF(ISNUMBER($D$15),ROUNDUP(E25/$D$15,2),0))))))))</f>
        <v/>
      </c>
      <c r="J25" s="30">
        <f>IF(B25="","",SUMIFS('Example – Log'!$D$7:$D$86,'Example – Log'!$C$7:$C$86,B25))</f>
        <v/>
      </c>
      <c r="K25" s="30">
        <f>IF(NOT(ISNUMBER(I25)),"",MAX(0,I25-N(J25)))</f>
        <v/>
      </c>
      <c r="L25" s="31">
        <f>IF(NOT(ISNUMBER(E25)),"",IF(Q25="","Pick an account type",IF(Q25="Roth","No RMD while the owner is alive",IF(Q25="Inherited","Beneficiary rules differ (10-year rule, Table I). Enter factor if one applies",IF(AND(Q25&lt;&gt;"IRA",F25="Yes"),"Plan may allow delay while you work there (not 5% owners). Confirm with plan",IF(NOT($P$13),"Not required yet (first RMD year "&amp;$P$12&amp;")",IF(Q25="IRA","Can total with your other IRAs; take from any IRA",IF(Q25="403b","Can total with your other 403(b)s; take from any 403(b)","Must be taken from this plan itself"))))))))</f>
        <v/>
      </c>
      <c r="M25" s="17" t="n"/>
      <c r="Q25" s="22">
        <f>IF(C25="","",IF(OR(C25="Traditional IRA",C25="Rollover IRA",C25="SEP IRA",C25="SIMPLE IRA"),"IRA",IF(C25="403(b)","403b",IF(OR(C25="Roth IRA",C25="Roth 401(k)/403(b)"),"Roth",IF(C25="Inherited IRA or plan","Inherited","Plan")))))</f>
        <v/>
      </c>
    </row>
    <row r="26" ht="24" customHeight="1">
      <c r="B26" s="17" t="n"/>
      <c r="C26" s="17" t="n"/>
      <c r="D26" s="17" t="n"/>
      <c r="E26" s="26" t="n"/>
      <c r="F26" s="27" t="n"/>
      <c r="G26" s="28" t="n"/>
      <c r="H26" s="29">
        <f>IF(NOT(ISNUMBER(E26)),"",IF(ISNUMBER(G26),G26,IF(OR(Q26="Roth",Q26="Inherited"),"–",IF($D$7="Yes","Table II",$D$15))))</f>
        <v/>
      </c>
      <c r="I26" s="30">
        <f>IF(NOT(ISNUMBER(E26)),"",IF(Q26="Roth",0,IF(Q26="Inherited",IF(N(G26)&gt;0,ROUNDUP(E26/G26,2),"Enter factor"),IF(AND(Q26&lt;&gt;"IRA",F26="Yes"),0,IF(NOT($P$13),0,IF(N(G26)&gt;0,ROUNDUP(E26/G26,2),IF($D$7="Yes","Enter factor",IF(ISNUMBER($D$15),ROUNDUP(E26/$D$15,2),0))))))))</f>
        <v/>
      </c>
      <c r="J26" s="30">
        <f>IF(B26="","",SUMIFS('Example – Log'!$D$7:$D$86,'Example – Log'!$C$7:$C$86,B26))</f>
        <v/>
      </c>
      <c r="K26" s="30">
        <f>IF(NOT(ISNUMBER(I26)),"",MAX(0,I26-N(J26)))</f>
        <v/>
      </c>
      <c r="L26" s="31">
        <f>IF(NOT(ISNUMBER(E26)),"",IF(Q26="","Pick an account type",IF(Q26="Roth","No RMD while the owner is alive",IF(Q26="Inherited","Beneficiary rules differ (10-year rule, Table I). Enter factor if one applies",IF(AND(Q26&lt;&gt;"IRA",F26="Yes"),"Plan may allow delay while you work there (not 5% owners). Confirm with plan",IF(NOT($P$13),"Not required yet (first RMD year "&amp;$P$12&amp;")",IF(Q26="IRA","Can total with your other IRAs; take from any IRA",IF(Q26="403b","Can total with your other 403(b)s; take from any 403(b)","Must be taken from this plan itself"))))))))</f>
        <v/>
      </c>
      <c r="M26" s="17" t="n"/>
      <c r="Q26" s="22">
        <f>IF(C26="","",IF(OR(C26="Traditional IRA",C26="Rollover IRA",C26="SEP IRA",C26="SIMPLE IRA"),"IRA",IF(C26="403(b)","403b",IF(OR(C26="Roth IRA",C26="Roth 401(k)/403(b)"),"Roth",IF(C26="Inherited IRA or plan","Inherited","Plan")))))</f>
        <v/>
      </c>
    </row>
    <row r="27" ht="24" customHeight="1">
      <c r="B27" s="17" t="n"/>
      <c r="C27" s="17" t="n"/>
      <c r="D27" s="17" t="n"/>
      <c r="E27" s="26" t="n"/>
      <c r="F27" s="27" t="n"/>
      <c r="G27" s="28" t="n"/>
      <c r="H27" s="29">
        <f>IF(NOT(ISNUMBER(E27)),"",IF(ISNUMBER(G27),G27,IF(OR(Q27="Roth",Q27="Inherited"),"–",IF($D$7="Yes","Table II",$D$15))))</f>
        <v/>
      </c>
      <c r="I27" s="30">
        <f>IF(NOT(ISNUMBER(E27)),"",IF(Q27="Roth",0,IF(Q27="Inherited",IF(N(G27)&gt;0,ROUNDUP(E27/G27,2),"Enter factor"),IF(AND(Q27&lt;&gt;"IRA",F27="Yes"),0,IF(NOT($P$13),0,IF(N(G27)&gt;0,ROUNDUP(E27/G27,2),IF($D$7="Yes","Enter factor",IF(ISNUMBER($D$15),ROUNDUP(E27/$D$15,2),0))))))))</f>
        <v/>
      </c>
      <c r="J27" s="30">
        <f>IF(B27="","",SUMIFS('Example – Log'!$D$7:$D$86,'Example – Log'!$C$7:$C$86,B27))</f>
        <v/>
      </c>
      <c r="K27" s="30">
        <f>IF(NOT(ISNUMBER(I27)),"",MAX(0,I27-N(J27)))</f>
        <v/>
      </c>
      <c r="L27" s="31">
        <f>IF(NOT(ISNUMBER(E27)),"",IF(Q27="","Pick an account type",IF(Q27="Roth","No RMD while the owner is alive",IF(Q27="Inherited","Beneficiary rules differ (10-year rule, Table I). Enter factor if one applies",IF(AND(Q27&lt;&gt;"IRA",F27="Yes"),"Plan may allow delay while you work there (not 5% owners). Confirm with plan",IF(NOT($P$13),"Not required yet (first RMD year "&amp;$P$12&amp;")",IF(Q27="IRA","Can total with your other IRAs; take from any IRA",IF(Q27="403b","Can total with your other 403(b)s; take from any 403(b)","Must be taken from this plan itself"))))))))</f>
        <v/>
      </c>
      <c r="M27" s="17" t="n"/>
      <c r="Q27" s="22">
        <f>IF(C27="","",IF(OR(C27="Traditional IRA",C27="Rollover IRA",C27="SEP IRA",C27="SIMPLE IRA"),"IRA",IF(C27="403(b)","403b",IF(OR(C27="Roth IRA",C27="Roth 401(k)/403(b)"),"Roth",IF(C27="Inherited IRA or plan","Inherited","Plan")))))</f>
        <v/>
      </c>
    </row>
    <row r="28" ht="24" customHeight="1">
      <c r="B28" s="17" t="n"/>
      <c r="C28" s="17" t="n"/>
      <c r="D28" s="17" t="n"/>
      <c r="E28" s="26" t="n"/>
      <c r="F28" s="27" t="n"/>
      <c r="G28" s="28" t="n"/>
      <c r="H28" s="29">
        <f>IF(NOT(ISNUMBER(E28)),"",IF(ISNUMBER(G28),G28,IF(OR(Q28="Roth",Q28="Inherited"),"–",IF($D$7="Yes","Table II",$D$15))))</f>
        <v/>
      </c>
      <c r="I28" s="30">
        <f>IF(NOT(ISNUMBER(E28)),"",IF(Q28="Roth",0,IF(Q28="Inherited",IF(N(G28)&gt;0,ROUNDUP(E28/G28,2),"Enter factor"),IF(AND(Q28&lt;&gt;"IRA",F28="Yes"),0,IF(NOT($P$13),0,IF(N(G28)&gt;0,ROUNDUP(E28/G28,2),IF($D$7="Yes","Enter factor",IF(ISNUMBER($D$15),ROUNDUP(E28/$D$15,2),0))))))))</f>
        <v/>
      </c>
      <c r="J28" s="30">
        <f>IF(B28="","",SUMIFS('Example – Log'!$D$7:$D$86,'Example – Log'!$C$7:$C$86,B28))</f>
        <v/>
      </c>
      <c r="K28" s="30">
        <f>IF(NOT(ISNUMBER(I28)),"",MAX(0,I28-N(J28)))</f>
        <v/>
      </c>
      <c r="L28" s="31">
        <f>IF(NOT(ISNUMBER(E28)),"",IF(Q28="","Pick an account type",IF(Q28="Roth","No RMD while the owner is alive",IF(Q28="Inherited","Beneficiary rules differ (10-year rule, Table I). Enter factor if one applies",IF(AND(Q28&lt;&gt;"IRA",F28="Yes"),"Plan may allow delay while you work there (not 5% owners). Confirm with plan",IF(NOT($P$13),"Not required yet (first RMD year "&amp;$P$12&amp;")",IF(Q28="IRA","Can total with your other IRAs; take from any IRA",IF(Q28="403b","Can total with your other 403(b)s; take from any 403(b)","Must be taken from this plan itself"))))))))</f>
        <v/>
      </c>
      <c r="M28" s="17" t="n"/>
      <c r="Q28" s="22">
        <f>IF(C28="","",IF(OR(C28="Traditional IRA",C28="Rollover IRA",C28="SEP IRA",C28="SIMPLE IRA"),"IRA",IF(C28="403(b)","403b",IF(OR(C28="Roth IRA",C28="Roth 401(k)/403(b)"),"Roth",IF(C28="Inherited IRA or plan","Inherited","Plan")))))</f>
        <v/>
      </c>
    </row>
    <row r="29" ht="24" customHeight="1">
      <c r="B29" s="17" t="n"/>
      <c r="C29" s="17" t="n"/>
      <c r="D29" s="17" t="n"/>
      <c r="E29" s="26" t="n"/>
      <c r="F29" s="27" t="n"/>
      <c r="G29" s="28" t="n"/>
      <c r="H29" s="29">
        <f>IF(NOT(ISNUMBER(E29)),"",IF(ISNUMBER(G29),G29,IF(OR(Q29="Roth",Q29="Inherited"),"–",IF($D$7="Yes","Table II",$D$15))))</f>
        <v/>
      </c>
      <c r="I29" s="30">
        <f>IF(NOT(ISNUMBER(E29)),"",IF(Q29="Roth",0,IF(Q29="Inherited",IF(N(G29)&gt;0,ROUNDUP(E29/G29,2),"Enter factor"),IF(AND(Q29&lt;&gt;"IRA",F29="Yes"),0,IF(NOT($P$13),0,IF(N(G29)&gt;0,ROUNDUP(E29/G29,2),IF($D$7="Yes","Enter factor",IF(ISNUMBER($D$15),ROUNDUP(E29/$D$15,2),0))))))))</f>
        <v/>
      </c>
      <c r="J29" s="30">
        <f>IF(B29="","",SUMIFS('Example – Log'!$D$7:$D$86,'Example – Log'!$C$7:$C$86,B29))</f>
        <v/>
      </c>
      <c r="K29" s="30">
        <f>IF(NOT(ISNUMBER(I29)),"",MAX(0,I29-N(J29)))</f>
        <v/>
      </c>
      <c r="L29" s="31">
        <f>IF(NOT(ISNUMBER(E29)),"",IF(Q29="","Pick an account type",IF(Q29="Roth","No RMD while the owner is alive",IF(Q29="Inherited","Beneficiary rules differ (10-year rule, Table I). Enter factor if one applies",IF(AND(Q29&lt;&gt;"IRA",F29="Yes"),"Plan may allow delay while you work there (not 5% owners). Confirm with plan",IF(NOT($P$13),"Not required yet (first RMD year "&amp;$P$12&amp;")",IF(Q29="IRA","Can total with your other IRAs; take from any IRA",IF(Q29="403b","Can total with your other 403(b)s; take from any 403(b)","Must be taken from this plan itself"))))))))</f>
        <v/>
      </c>
      <c r="M29" s="17" t="n"/>
      <c r="Q29" s="22">
        <f>IF(C29="","",IF(OR(C29="Traditional IRA",C29="Rollover IRA",C29="SEP IRA",C29="SIMPLE IRA"),"IRA",IF(C29="403(b)","403b",IF(OR(C29="Roth IRA",C29="Roth 401(k)/403(b)"),"Roth",IF(C29="Inherited IRA or plan","Inherited","Plan")))))</f>
        <v/>
      </c>
    </row>
    <row r="30" ht="24" customHeight="1">
      <c r="B30" s="17" t="n"/>
      <c r="C30" s="17" t="n"/>
      <c r="D30" s="17" t="n"/>
      <c r="E30" s="26" t="n"/>
      <c r="F30" s="27" t="n"/>
      <c r="G30" s="28" t="n"/>
      <c r="H30" s="29">
        <f>IF(NOT(ISNUMBER(E30)),"",IF(ISNUMBER(G30),G30,IF(OR(Q30="Roth",Q30="Inherited"),"–",IF($D$7="Yes","Table II",$D$15))))</f>
        <v/>
      </c>
      <c r="I30" s="30">
        <f>IF(NOT(ISNUMBER(E30)),"",IF(Q30="Roth",0,IF(Q30="Inherited",IF(N(G30)&gt;0,ROUNDUP(E30/G30,2),"Enter factor"),IF(AND(Q30&lt;&gt;"IRA",F30="Yes"),0,IF(NOT($P$13),0,IF(N(G30)&gt;0,ROUNDUP(E30/G30,2),IF($D$7="Yes","Enter factor",IF(ISNUMBER($D$15),ROUNDUP(E30/$D$15,2),0))))))))</f>
        <v/>
      </c>
      <c r="J30" s="30">
        <f>IF(B30="","",SUMIFS('Example – Log'!$D$7:$D$86,'Example – Log'!$C$7:$C$86,B30))</f>
        <v/>
      </c>
      <c r="K30" s="30">
        <f>IF(NOT(ISNUMBER(I30)),"",MAX(0,I30-N(J30)))</f>
        <v/>
      </c>
      <c r="L30" s="31">
        <f>IF(NOT(ISNUMBER(E30)),"",IF(Q30="","Pick an account type",IF(Q30="Roth","No RMD while the owner is alive",IF(Q30="Inherited","Beneficiary rules differ (10-year rule, Table I). Enter factor if one applies",IF(AND(Q30&lt;&gt;"IRA",F30="Yes"),"Plan may allow delay while you work there (not 5% owners). Confirm with plan",IF(NOT($P$13),"Not required yet (first RMD year "&amp;$P$12&amp;")",IF(Q30="IRA","Can total with your other IRAs; take from any IRA",IF(Q30="403b","Can total with your other 403(b)s; take from any 403(b)","Must be taken from this plan itself"))))))))</f>
        <v/>
      </c>
      <c r="M30" s="17" t="n"/>
      <c r="Q30" s="22">
        <f>IF(C30="","",IF(OR(C30="Traditional IRA",C30="Rollover IRA",C30="SEP IRA",C30="SIMPLE IRA"),"IRA",IF(C30="403(b)","403b",IF(OR(C30="Roth IRA",C30="Roth 401(k)/403(b)"),"Roth",IF(C30="Inherited IRA or plan","Inherited","Plan")))))</f>
        <v/>
      </c>
    </row>
    <row r="31" ht="24" customHeight="1">
      <c r="B31" s="17" t="n"/>
      <c r="C31" s="17" t="n"/>
      <c r="D31" s="17" t="n"/>
      <c r="E31" s="26" t="n"/>
      <c r="F31" s="27" t="n"/>
      <c r="G31" s="28" t="n"/>
      <c r="H31" s="29">
        <f>IF(NOT(ISNUMBER(E31)),"",IF(ISNUMBER(G31),G31,IF(OR(Q31="Roth",Q31="Inherited"),"–",IF($D$7="Yes","Table II",$D$15))))</f>
        <v/>
      </c>
      <c r="I31" s="30">
        <f>IF(NOT(ISNUMBER(E31)),"",IF(Q31="Roth",0,IF(Q31="Inherited",IF(N(G31)&gt;0,ROUNDUP(E31/G31,2),"Enter factor"),IF(AND(Q31&lt;&gt;"IRA",F31="Yes"),0,IF(NOT($P$13),0,IF(N(G31)&gt;0,ROUNDUP(E31/G31,2),IF($D$7="Yes","Enter factor",IF(ISNUMBER($D$15),ROUNDUP(E31/$D$15,2),0))))))))</f>
        <v/>
      </c>
      <c r="J31" s="30">
        <f>IF(B31="","",SUMIFS('Example – Log'!$D$7:$D$86,'Example – Log'!$C$7:$C$86,B31))</f>
        <v/>
      </c>
      <c r="K31" s="30">
        <f>IF(NOT(ISNUMBER(I31)),"",MAX(0,I31-N(J31)))</f>
        <v/>
      </c>
      <c r="L31" s="31">
        <f>IF(NOT(ISNUMBER(E31)),"",IF(Q31="","Pick an account type",IF(Q31="Roth","No RMD while the owner is alive",IF(Q31="Inherited","Beneficiary rules differ (10-year rule, Table I). Enter factor if one applies",IF(AND(Q31&lt;&gt;"IRA",F31="Yes"),"Plan may allow delay while you work there (not 5% owners). Confirm with plan",IF(NOT($P$13),"Not required yet (first RMD year "&amp;$P$12&amp;")",IF(Q31="IRA","Can total with your other IRAs; take from any IRA",IF(Q31="403b","Can total with your other 403(b)s; take from any 403(b)","Must be taken from this plan itself"))))))))</f>
        <v/>
      </c>
      <c r="M31" s="17" t="n"/>
      <c r="Q31" s="22">
        <f>IF(C31="","",IF(OR(C31="Traditional IRA",C31="Rollover IRA",C31="SEP IRA",C31="SIMPLE IRA"),"IRA",IF(C31="403(b)","403b",IF(OR(C31="Roth IRA",C31="Roth 401(k)/403(b)"),"Roth",IF(C31="Inherited IRA or plan","Inherited","Plan")))))</f>
        <v/>
      </c>
    </row>
    <row r="32" ht="24" customHeight="1">
      <c r="B32" s="17" t="n"/>
      <c r="C32" s="17" t="n"/>
      <c r="D32" s="17" t="n"/>
      <c r="E32" s="26" t="n"/>
      <c r="F32" s="27" t="n"/>
      <c r="G32" s="28" t="n"/>
      <c r="H32" s="29">
        <f>IF(NOT(ISNUMBER(E32)),"",IF(ISNUMBER(G32),G32,IF(OR(Q32="Roth",Q32="Inherited"),"–",IF($D$7="Yes","Table II",$D$15))))</f>
        <v/>
      </c>
      <c r="I32" s="30">
        <f>IF(NOT(ISNUMBER(E32)),"",IF(Q32="Roth",0,IF(Q32="Inherited",IF(N(G32)&gt;0,ROUNDUP(E32/G32,2),"Enter factor"),IF(AND(Q32&lt;&gt;"IRA",F32="Yes"),0,IF(NOT($P$13),0,IF(N(G32)&gt;0,ROUNDUP(E32/G32,2),IF($D$7="Yes","Enter factor",IF(ISNUMBER($D$15),ROUNDUP(E32/$D$15,2),0))))))))</f>
        <v/>
      </c>
      <c r="J32" s="30">
        <f>IF(B32="","",SUMIFS('Example – Log'!$D$7:$D$86,'Example – Log'!$C$7:$C$86,B32))</f>
        <v/>
      </c>
      <c r="K32" s="30">
        <f>IF(NOT(ISNUMBER(I32)),"",MAX(0,I32-N(J32)))</f>
        <v/>
      </c>
      <c r="L32" s="31">
        <f>IF(NOT(ISNUMBER(E32)),"",IF(Q32="","Pick an account type",IF(Q32="Roth","No RMD while the owner is alive",IF(Q32="Inherited","Beneficiary rules differ (10-year rule, Table I). Enter factor if one applies",IF(AND(Q32&lt;&gt;"IRA",F32="Yes"),"Plan may allow delay while you work there (not 5% owners). Confirm with plan",IF(NOT($P$13),"Not required yet (first RMD year "&amp;$P$12&amp;")",IF(Q32="IRA","Can total with your other IRAs; take from any IRA",IF(Q32="403b","Can total with your other 403(b)s; take from any 403(b)","Must be taken from this plan itself"))))))))</f>
        <v/>
      </c>
      <c r="M32" s="17" t="n"/>
      <c r="Q32" s="22">
        <f>IF(C32="","",IF(OR(C32="Traditional IRA",C32="Rollover IRA",C32="SEP IRA",C32="SIMPLE IRA"),"IRA",IF(C32="403(b)","403b",IF(OR(C32="Roth IRA",C32="Roth 401(k)/403(b)"),"Roth",IF(C32="Inherited IRA or plan","Inherited","Plan")))))</f>
        <v/>
      </c>
    </row>
    <row r="33">
      <c r="B33" s="32" t="inlineStr">
        <is>
          <t>Totals</t>
        </is>
      </c>
      <c r="E33" s="33">
        <f>SUM(E21:E32)</f>
        <v/>
      </c>
      <c r="I33" s="33">
        <f>SUM(I21:I32)</f>
        <v/>
      </c>
      <c r="J33" s="33">
        <f>SUM(J21:J32)</f>
        <v/>
      </c>
      <c r="K33" s="33">
        <f>SUM(K21:K32)</f>
        <v/>
      </c>
    </row>
    <row r="35" ht="20" customHeight="1">
      <c r="B35" s="4" t="inlineStr">
        <is>
          <t>4 · What's left to take this year</t>
        </is>
      </c>
      <c r="C35" s="5" t="n"/>
      <c r="D35" s="5" t="n"/>
      <c r="E35" s="5" t="n"/>
      <c r="F35" s="5" t="n"/>
      <c r="G35" s="5" t="n"/>
      <c r="H35" s="5" t="n"/>
      <c r="I35" s="5" t="n"/>
      <c r="J35" s="5" t="n"/>
      <c r="K35" s="5" t="n"/>
      <c r="L35" s="5" t="n"/>
      <c r="M35" s="5" t="n"/>
    </row>
    <row r="36" ht="30" customHeight="1">
      <c r="B36" s="25" t="inlineStr">
        <is>
          <t>Group</t>
        </is>
      </c>
      <c r="C36" s="25" t="inlineStr">
        <is>
          <t>Estimated RMD</t>
        </is>
      </c>
      <c r="D36" s="25" t="inlineStr">
        <is>
          <t>Withdrawn</t>
        </is>
      </c>
      <c r="E36" s="25" t="inlineStr">
        <is>
          <t>Left to take</t>
        </is>
      </c>
      <c r="F36" s="25" t="inlineStr">
        <is>
          <t>How the IRS lets you take it</t>
        </is>
      </c>
      <c r="G36" s="18" t="n"/>
      <c r="H36" s="18" t="n"/>
      <c r="I36" s="18" t="n"/>
      <c r="J36" s="18" t="n"/>
      <c r="K36" s="18" t="n"/>
      <c r="L36" s="19" t="n"/>
    </row>
    <row r="37" ht="26" customHeight="1">
      <c r="B37" s="34" t="inlineStr">
        <is>
          <t>IRAs (traditional, rollover, SEP, SIMPLE)</t>
        </is>
      </c>
      <c r="C37" s="30">
        <f>SUMIFS(I21:I32,Q21:Q32,"IRA")</f>
        <v/>
      </c>
      <c r="D37" s="30">
        <f>SUMIFS(J21:J32,Q21:Q32,"IRA")</f>
        <v/>
      </c>
      <c r="E37" s="35">
        <f>MAX(0,C37-D37)</f>
        <v/>
      </c>
      <c r="F37" s="36" t="inlineStr">
        <is>
          <t>Add up the IRA RMDs and take the total from any one or more of your IRAs.</t>
        </is>
      </c>
      <c r="G37" s="18" t="n"/>
      <c r="H37" s="18" t="n"/>
      <c r="I37" s="18" t="n"/>
      <c r="J37" s="18" t="n"/>
      <c r="K37" s="18" t="n"/>
      <c r="L37" s="19" t="n"/>
    </row>
    <row r="38" ht="26" customHeight="1">
      <c r="B38" s="34" t="inlineStr">
        <is>
          <t>403(b) accounts</t>
        </is>
      </c>
      <c r="C38" s="30">
        <f>SUMIFS(I21:I32,Q21:Q32,"403b")</f>
        <v/>
      </c>
      <c r="D38" s="30">
        <f>SUMIFS(J21:J32,Q21:Q32,"403b")</f>
        <v/>
      </c>
      <c r="E38" s="35">
        <f>MAX(0,C38-D38)</f>
        <v/>
      </c>
      <c r="F38" s="36" t="inlineStr">
        <is>
          <t>Add up the 403(b) RMDs and take the total from any one or more of your 403(b)s.</t>
        </is>
      </c>
      <c r="G38" s="18" t="n"/>
      <c r="H38" s="18" t="n"/>
      <c r="I38" s="18" t="n"/>
      <c r="J38" s="18" t="n"/>
      <c r="K38" s="18" t="n"/>
      <c r="L38" s="19" t="n"/>
    </row>
    <row r="39" ht="26" customHeight="1">
      <c r="B39" s="34" t="inlineStr">
        <is>
          <t>401(k), 457(b), and other plans</t>
        </is>
      </c>
      <c r="C39" s="30">
        <f>SUMIFS(I21:I32,Q21:Q32,"Plan")</f>
        <v/>
      </c>
      <c r="D39" s="30">
        <f>SUMIFS(J21:J32,Q21:Q32,"Plan")</f>
        <v/>
      </c>
      <c r="E39" s="35">
        <f>SUMIFS(K21:K32,Q21:Q32,"Plan")</f>
        <v/>
      </c>
      <c r="F39" s="36" t="inlineStr">
        <is>
          <t>Each plan's RMD must come out of that plan. “Left” is added up plan by plan.</t>
        </is>
      </c>
      <c r="G39" s="18" t="n"/>
      <c r="H39" s="18" t="n"/>
      <c r="I39" s="18" t="n"/>
      <c r="J39" s="18" t="n"/>
      <c r="K39" s="18" t="n"/>
      <c r="L39" s="19" t="n"/>
    </row>
    <row r="40" ht="26" customHeight="1">
      <c r="B40" s="34" t="inlineStr">
        <is>
          <t>Inherited accounts</t>
        </is>
      </c>
      <c r="C40" s="30">
        <f>SUMIFS(I21:I32,Q21:Q32,"Inherited")</f>
        <v/>
      </c>
      <c r="D40" s="30">
        <f>SUMIFS(J21:J32,Q21:Q32,"Inherited")</f>
        <v/>
      </c>
      <c r="E40" s="35">
        <f>SUMIFS(K21:K32,Q21:Q32,"Inherited")</f>
        <v/>
      </c>
      <c r="F40" s="36" t="inlineStr">
        <is>
          <t>Separate rules. Confirm with the custodian or Pub. 590-B.</t>
        </is>
      </c>
      <c r="G40" s="18" t="n"/>
      <c r="H40" s="18" t="n"/>
      <c r="I40" s="18" t="n"/>
      <c r="J40" s="18" t="n"/>
      <c r="K40" s="18" t="n"/>
      <c r="L40" s="19" t="n"/>
    </row>
    <row r="41" ht="26" customHeight="1">
      <c r="B41" s="32" t="inlineStr">
        <is>
          <t>Total left to take</t>
        </is>
      </c>
      <c r="C41" s="33">
        <f>SUM(C37:C40)</f>
        <v/>
      </c>
      <c r="D41" s="33">
        <f>SUM(D37:D40)</f>
        <v/>
      </c>
      <c r="E41" s="33">
        <f>SUM(E37:E40)</f>
        <v/>
      </c>
      <c r="F41" s="37">
        <f>IF(NOT($P$13),"No owner RMD is due yet for "&amp;$D$5&amp;".",IF(E41&lt;=0,"Covered, based on what you entered. Confirm with your custodian.","Still to take: "&amp;TEXT(E41,"$#,##0.00")&amp;". "&amp;IF($D$5=N($P$12),"First-RMD deadline: April 1, "&amp;($D$5+1)&amp;".","Deadline: December 31, "&amp;$D$5&amp;".")))</f>
        <v/>
      </c>
      <c r="G41" s="18" t="n"/>
      <c r="H41" s="18" t="n"/>
      <c r="I41" s="18" t="n"/>
      <c r="J41" s="18" t="n"/>
      <c r="K41" s="18" t="n"/>
      <c r="L41" s="19" t="n"/>
    </row>
    <row r="43" ht="58" customHeight="1">
      <c r="B43" s="38" t="inlineStr">
        <is>
          <t>Not tax advice. RMD rules have exceptions this worksheet doesn't cover: QCDs (IRA owners 70½+), the still-working delay for workplace plans, 5% owners, annuitized accounts, pre-1987 403(b) amounts, outstanding rollovers or recharacterizations that must be added to the balance, inherited accounts, and more. Your custodian or plan administrator usually reports your RMD. You are responsible for taking the correct amount on time. The RMD is rounded up to the next cent so a rounding difference never leaves you a penny short.</t>
        </is>
      </c>
      <c r="C43" s="39" t="n"/>
      <c r="D43" s="39" t="n"/>
      <c r="E43" s="39" t="n"/>
      <c r="F43" s="39" t="n"/>
      <c r="G43" s="39" t="n"/>
      <c r="H43" s="39" t="n"/>
      <c r="I43" s="39" t="n"/>
      <c r="J43" s="39" t="n"/>
      <c r="K43" s="39" t="n"/>
      <c r="L43" s="39" t="n"/>
      <c r="M43" s="39" t="n"/>
    </row>
  </sheetData>
  <mergeCells count="29">
    <mergeCell ref="B16:C16"/>
    <mergeCell ref="B7:C7"/>
    <mergeCell ref="F37:L37"/>
    <mergeCell ref="F39:L39"/>
    <mergeCell ref="B12:C12"/>
    <mergeCell ref="D14:J14"/>
    <mergeCell ref="B11:C11"/>
    <mergeCell ref="G12:M12"/>
    <mergeCell ref="B14:C14"/>
    <mergeCell ref="D8:F8"/>
    <mergeCell ref="B8:C8"/>
    <mergeCell ref="G11:M11"/>
    <mergeCell ref="B13:C13"/>
    <mergeCell ref="G8:M8"/>
    <mergeCell ref="F40:L40"/>
    <mergeCell ref="G7:M7"/>
    <mergeCell ref="B6:C6"/>
    <mergeCell ref="F36:L36"/>
    <mergeCell ref="G6:M6"/>
    <mergeCell ref="G13:M13"/>
    <mergeCell ref="B15:C15"/>
    <mergeCell ref="F41:L41"/>
    <mergeCell ref="B5:C5"/>
    <mergeCell ref="D16:J16"/>
    <mergeCell ref="F38:L38"/>
    <mergeCell ref="G15:M15"/>
    <mergeCell ref="A2:M2"/>
    <mergeCell ref="B43:M43"/>
    <mergeCell ref="G5:M5"/>
  </mergeCells>
  <conditionalFormatting sqref="F41">
    <cfRule type="expression" priority="1" dxfId="0">
      <formula>LEFT($F$41,5)="Still"</formula>
    </cfRule>
  </conditionalFormatting>
  <dataValidations count="6">
    <dataValidation sqref="D7" showDropDown="0" showInputMessage="0" showErrorMessage="0" allowBlank="1" type="list">
      <formula1>"Yes,No"</formula1>
    </dataValidation>
    <dataValidation sqref="D5" showDropDown="0" showInputMessage="0" showErrorMessage="1" allowBlank="1" error="Enter a year such as 2026" type="whole" operator="between">
      <formula1>2023</formula1>
      <formula2>2060</formula2>
    </dataValidation>
    <dataValidation sqref="C21:C32" showDropDown="0" showInputMessage="0" showErrorMessage="0" allowBlank="1" type="list">
      <formula1>=Tables!$E$6:$E$16</formula1>
    </dataValidation>
    <dataValidation sqref="F21:F32" showDropDown="0" showInputMessage="0" showErrorMessage="0" allowBlank="1" type="list">
      <formula1>"Yes,No"</formula1>
    </dataValidation>
    <dataValidation sqref="E21:E32" showDropDown="0" showInputMessage="0" showErrorMessage="1" allowBlank="1" error="Enter the dollar balance" type="decimal" operator="between">
      <formula1>0</formula1>
      <formula2>1000000000000.0</formula2>
    </dataValidation>
    <dataValidation sqref="G21:G32" showDropDown="0" showInputMessage="0" showErrorMessage="1" allowBlank="1" error="Enter a factor such as 25.5 from IRS tables" type="decimal" operator="between">
      <formula1>0.1</formula1>
      <formula2>120</formula2>
    </dataValidation>
  </dataValidations>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tabColor rgb="009CA3AF"/>
    <outlinePr summaryBelow="1" summaryRight="1"/>
    <pageSetUpPr fitToPage="1"/>
  </sheetPr>
  <dimension ref="A1:H8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24" customWidth="1" min="3" max="3"/>
    <col width="15" customWidth="1" min="4" max="4"/>
    <col width="24" customWidth="1" min="5" max="5"/>
    <col width="14" customWidth="1" min="6" max="6"/>
    <col width="14" customWidth="1" min="7" max="7"/>
    <col width="40" customWidth="1" min="8" max="8"/>
  </cols>
  <sheetData>
    <row r="1" ht="30" customHeight="1">
      <c r="A1" s="1" t="inlineStr">
        <is>
          <t>RetireTally · RMD Withdrawal Log</t>
        </is>
      </c>
      <c r="B1" s="2" t="n"/>
      <c r="C1" s="2" t="n"/>
      <c r="D1" s="2" t="n"/>
      <c r="E1" s="2" t="n"/>
      <c r="F1" s="2" t="n"/>
      <c r="G1" s="2" t="n"/>
      <c r="H1" s="2" t="n"/>
    </row>
    <row r="2" ht="30" customHeight="1">
      <c r="A2" s="3" t="inlineStr">
        <is>
          <t>One line per withdrawal. Use exactly the same account nickname as on the worksheet so the running totals pick it up. A QCD sent straight from an IRA to a charity also counts toward that IRA group's RMD.</t>
        </is>
      </c>
    </row>
    <row r="4">
      <c r="B4" s="32" t="inlineStr">
        <is>
          <t>Total logged</t>
        </is>
      </c>
      <c r="D4" s="33">
        <f>SUM(D7:D86)</f>
        <v/>
      </c>
      <c r="E4" s="32" t="inlineStr">
        <is>
          <t>Federal tax withheld</t>
        </is>
      </c>
      <c r="F4" s="33">
        <f>SUM(F7:F86)</f>
        <v/>
      </c>
    </row>
    <row r="6" ht="32" customHeight="1">
      <c r="B6" s="25" t="inlineStr">
        <is>
          <t>Date</t>
        </is>
      </c>
      <c r="C6" s="25" t="inlineStr">
        <is>
          <t>Account nickname</t>
        </is>
      </c>
      <c r="D6" s="25" t="inlineStr">
        <is>
          <t>Amount out</t>
        </is>
      </c>
      <c r="E6" s="25" t="inlineStr">
        <is>
          <t>Type</t>
        </is>
      </c>
      <c r="F6" s="25" t="inlineStr">
        <is>
          <t>Federal tax
withheld</t>
        </is>
      </c>
      <c r="G6" s="25" t="inlineStr">
        <is>
          <t>State tax
withheld</t>
        </is>
      </c>
      <c r="H6" s="25" t="inlineStr">
        <is>
          <t>Notes (confirmation #, check #, charity name)</t>
        </is>
      </c>
    </row>
    <row r="7">
      <c r="B7" s="16" t="n">
        <v>46083</v>
      </c>
      <c r="C7" s="17" t="inlineStr">
        <is>
          <t>Big IRA</t>
        </is>
      </c>
      <c r="D7" s="26" t="n">
        <v>4000</v>
      </c>
      <c r="E7" s="17" t="inlineStr">
        <is>
          <t>Regular withdrawal</t>
        </is>
      </c>
      <c r="F7" s="26" t="n">
        <v>400</v>
      </c>
      <c r="G7" s="26" t="n"/>
      <c r="H7" s="17" t="n"/>
    </row>
    <row r="8">
      <c r="B8" s="16" t="n">
        <v>46188</v>
      </c>
      <c r="C8" s="17" t="inlineStr">
        <is>
          <t>Big IRA</t>
        </is>
      </c>
      <c r="D8" s="26" t="n">
        <v>2000</v>
      </c>
      <c r="E8" s="17" t="inlineStr">
        <is>
          <t>QCD (IRA to charity)</t>
        </is>
      </c>
      <c r="F8" s="26" t="n"/>
      <c r="G8" s="26" t="n"/>
      <c r="H8" s="17" t="inlineStr">
        <is>
          <t>Sent directly to a charity (fictional)</t>
        </is>
      </c>
    </row>
    <row r="9">
      <c r="B9" s="16" t="n">
        <v>46275</v>
      </c>
      <c r="C9" s="17" t="inlineStr">
        <is>
          <t>Former employer 401k</t>
        </is>
      </c>
      <c r="D9" s="26" t="n">
        <v>5490.2</v>
      </c>
      <c r="E9" s="17" t="inlineStr">
        <is>
          <t>Regular withdrawal</t>
        </is>
      </c>
      <c r="F9" s="26" t="n">
        <v>1098.04</v>
      </c>
      <c r="G9" s="26" t="n"/>
      <c r="H9" s="17" t="n"/>
    </row>
    <row r="10">
      <c r="B10" s="16" t="n"/>
      <c r="C10" s="17" t="n"/>
      <c r="D10" s="26" t="n"/>
      <c r="E10" s="17" t="n"/>
      <c r="F10" s="26" t="n"/>
      <c r="G10" s="26" t="n"/>
      <c r="H10" s="17" t="n"/>
    </row>
    <row r="11">
      <c r="B11" s="16" t="n"/>
      <c r="C11" s="17" t="n"/>
      <c r="D11" s="26" t="n"/>
      <c r="E11" s="17" t="n"/>
      <c r="F11" s="26" t="n"/>
      <c r="G11" s="26" t="n"/>
      <c r="H11" s="17" t="n"/>
    </row>
    <row r="12">
      <c r="B12" s="16" t="n"/>
      <c r="C12" s="17" t="n"/>
      <c r="D12" s="26" t="n"/>
      <c r="E12" s="17" t="n"/>
      <c r="F12" s="26" t="n"/>
      <c r="G12" s="26" t="n"/>
      <c r="H12" s="17" t="n"/>
    </row>
    <row r="13">
      <c r="B13" s="16" t="n"/>
      <c r="C13" s="17" t="n"/>
      <c r="D13" s="26" t="n"/>
      <c r="E13" s="17" t="n"/>
      <c r="F13" s="26" t="n"/>
      <c r="G13" s="26" t="n"/>
      <c r="H13" s="17" t="n"/>
    </row>
    <row r="14">
      <c r="B14" s="16" t="n"/>
      <c r="C14" s="17" t="n"/>
      <c r="D14" s="26" t="n"/>
      <c r="E14" s="17" t="n"/>
      <c r="F14" s="26" t="n"/>
      <c r="G14" s="26" t="n"/>
      <c r="H14" s="17" t="n"/>
    </row>
    <row r="15">
      <c r="B15" s="16" t="n"/>
      <c r="C15" s="17" t="n"/>
      <c r="D15" s="26" t="n"/>
      <c r="E15" s="17" t="n"/>
      <c r="F15" s="26" t="n"/>
      <c r="G15" s="26" t="n"/>
      <c r="H15" s="17" t="n"/>
    </row>
    <row r="16">
      <c r="B16" s="16" t="n"/>
      <c r="C16" s="17" t="n"/>
      <c r="D16" s="26" t="n"/>
      <c r="E16" s="17" t="n"/>
      <c r="F16" s="26" t="n"/>
      <c r="G16" s="26" t="n"/>
      <c r="H16" s="17" t="n"/>
    </row>
    <row r="17">
      <c r="B17" s="16" t="n"/>
      <c r="C17" s="17" t="n"/>
      <c r="D17" s="26" t="n"/>
      <c r="E17" s="17" t="n"/>
      <c r="F17" s="26" t="n"/>
      <c r="G17" s="26" t="n"/>
      <c r="H17" s="17" t="n"/>
    </row>
    <row r="18">
      <c r="B18" s="16" t="n"/>
      <c r="C18" s="17" t="n"/>
      <c r="D18" s="26" t="n"/>
      <c r="E18" s="17" t="n"/>
      <c r="F18" s="26" t="n"/>
      <c r="G18" s="26" t="n"/>
      <c r="H18" s="17" t="n"/>
    </row>
    <row r="19">
      <c r="B19" s="16" t="n"/>
      <c r="C19" s="17" t="n"/>
      <c r="D19" s="26" t="n"/>
      <c r="E19" s="17" t="n"/>
      <c r="F19" s="26" t="n"/>
      <c r="G19" s="26" t="n"/>
      <c r="H19" s="17" t="n"/>
    </row>
    <row r="20">
      <c r="B20" s="16" t="n"/>
      <c r="C20" s="17" t="n"/>
      <c r="D20" s="26" t="n"/>
      <c r="E20" s="17" t="n"/>
      <c r="F20" s="26" t="n"/>
      <c r="G20" s="26" t="n"/>
      <c r="H20" s="17" t="n"/>
    </row>
    <row r="21">
      <c r="B21" s="16" t="n"/>
      <c r="C21" s="17" t="n"/>
      <c r="D21" s="26" t="n"/>
      <c r="E21" s="17" t="n"/>
      <c r="F21" s="26" t="n"/>
      <c r="G21" s="26" t="n"/>
      <c r="H21" s="17" t="n"/>
    </row>
    <row r="22">
      <c r="B22" s="16" t="n"/>
      <c r="C22" s="17" t="n"/>
      <c r="D22" s="26" t="n"/>
      <c r="E22" s="17" t="n"/>
      <c r="F22" s="26" t="n"/>
      <c r="G22" s="26" t="n"/>
      <c r="H22" s="17" t="n"/>
    </row>
    <row r="23">
      <c r="B23" s="16" t="n"/>
      <c r="C23" s="17" t="n"/>
      <c r="D23" s="26" t="n"/>
      <c r="E23" s="17" t="n"/>
      <c r="F23" s="26" t="n"/>
      <c r="G23" s="26" t="n"/>
      <c r="H23" s="17" t="n"/>
    </row>
    <row r="24">
      <c r="B24" s="16" t="n"/>
      <c r="C24" s="17" t="n"/>
      <c r="D24" s="26" t="n"/>
      <c r="E24" s="17" t="n"/>
      <c r="F24" s="26" t="n"/>
      <c r="G24" s="26" t="n"/>
      <c r="H24" s="17" t="n"/>
    </row>
    <row r="25">
      <c r="B25" s="16" t="n"/>
      <c r="C25" s="17" t="n"/>
      <c r="D25" s="26" t="n"/>
      <c r="E25" s="17" t="n"/>
      <c r="F25" s="26" t="n"/>
      <c r="G25" s="26" t="n"/>
      <c r="H25" s="17" t="n"/>
    </row>
    <row r="26">
      <c r="B26" s="16" t="n"/>
      <c r="C26" s="17" t="n"/>
      <c r="D26" s="26" t="n"/>
      <c r="E26" s="17" t="n"/>
      <c r="F26" s="26" t="n"/>
      <c r="G26" s="26" t="n"/>
      <c r="H26" s="17" t="n"/>
    </row>
    <row r="27">
      <c r="B27" s="16" t="n"/>
      <c r="C27" s="17" t="n"/>
      <c r="D27" s="26" t="n"/>
      <c r="E27" s="17" t="n"/>
      <c r="F27" s="26" t="n"/>
      <c r="G27" s="26" t="n"/>
      <c r="H27" s="17" t="n"/>
    </row>
    <row r="28">
      <c r="B28" s="16" t="n"/>
      <c r="C28" s="17" t="n"/>
      <c r="D28" s="26" t="n"/>
      <c r="E28" s="17" t="n"/>
      <c r="F28" s="26" t="n"/>
      <c r="G28" s="26" t="n"/>
      <c r="H28" s="17" t="n"/>
    </row>
    <row r="29">
      <c r="B29" s="16" t="n"/>
      <c r="C29" s="17" t="n"/>
      <c r="D29" s="26" t="n"/>
      <c r="E29" s="17" t="n"/>
      <c r="F29" s="26" t="n"/>
      <c r="G29" s="26" t="n"/>
      <c r="H29" s="17" t="n"/>
    </row>
    <row r="30">
      <c r="B30" s="16" t="n"/>
      <c r="C30" s="17" t="n"/>
      <c r="D30" s="26" t="n"/>
      <c r="E30" s="17" t="n"/>
      <c r="F30" s="26" t="n"/>
      <c r="G30" s="26" t="n"/>
      <c r="H30" s="17" t="n"/>
    </row>
    <row r="31">
      <c r="B31" s="16" t="n"/>
      <c r="C31" s="17" t="n"/>
      <c r="D31" s="26" t="n"/>
      <c r="E31" s="17" t="n"/>
      <c r="F31" s="26" t="n"/>
      <c r="G31" s="26" t="n"/>
      <c r="H31" s="17" t="n"/>
    </row>
    <row r="32">
      <c r="B32" s="16" t="n"/>
      <c r="C32" s="17" t="n"/>
      <c r="D32" s="26" t="n"/>
      <c r="E32" s="17" t="n"/>
      <c r="F32" s="26" t="n"/>
      <c r="G32" s="26" t="n"/>
      <c r="H32" s="17" t="n"/>
    </row>
    <row r="33">
      <c r="B33" s="16" t="n"/>
      <c r="C33" s="17" t="n"/>
      <c r="D33" s="26" t="n"/>
      <c r="E33" s="17" t="n"/>
      <c r="F33" s="26" t="n"/>
      <c r="G33" s="26" t="n"/>
      <c r="H33" s="17" t="n"/>
    </row>
    <row r="34">
      <c r="B34" s="16" t="n"/>
      <c r="C34" s="17" t="n"/>
      <c r="D34" s="26" t="n"/>
      <c r="E34" s="17" t="n"/>
      <c r="F34" s="26" t="n"/>
      <c r="G34" s="26" t="n"/>
      <c r="H34" s="17" t="n"/>
    </row>
    <row r="35">
      <c r="B35" s="16" t="n"/>
      <c r="C35" s="17" t="n"/>
      <c r="D35" s="26" t="n"/>
      <c r="E35" s="17" t="n"/>
      <c r="F35" s="26" t="n"/>
      <c r="G35" s="26" t="n"/>
      <c r="H35" s="17" t="n"/>
    </row>
    <row r="36">
      <c r="B36" s="16" t="n"/>
      <c r="C36" s="17" t="n"/>
      <c r="D36" s="26" t="n"/>
      <c r="E36" s="17" t="n"/>
      <c r="F36" s="26" t="n"/>
      <c r="G36" s="26" t="n"/>
      <c r="H36" s="17" t="n"/>
    </row>
    <row r="37">
      <c r="B37" s="16" t="n"/>
      <c r="C37" s="17" t="n"/>
      <c r="D37" s="26" t="n"/>
      <c r="E37" s="17" t="n"/>
      <c r="F37" s="26" t="n"/>
      <c r="G37" s="26" t="n"/>
      <c r="H37" s="17" t="n"/>
    </row>
    <row r="38">
      <c r="B38" s="16" t="n"/>
      <c r="C38" s="17" t="n"/>
      <c r="D38" s="26" t="n"/>
      <c r="E38" s="17" t="n"/>
      <c r="F38" s="26" t="n"/>
      <c r="G38" s="26" t="n"/>
      <c r="H38" s="17" t="n"/>
    </row>
    <row r="39">
      <c r="B39" s="16" t="n"/>
      <c r="C39" s="17" t="n"/>
      <c r="D39" s="26" t="n"/>
      <c r="E39" s="17" t="n"/>
      <c r="F39" s="26" t="n"/>
      <c r="G39" s="26" t="n"/>
      <c r="H39" s="17" t="n"/>
    </row>
    <row r="40">
      <c r="B40" s="16" t="n"/>
      <c r="C40" s="17" t="n"/>
      <c r="D40" s="26" t="n"/>
      <c r="E40" s="17" t="n"/>
      <c r="F40" s="26" t="n"/>
      <c r="G40" s="26" t="n"/>
      <c r="H40" s="17" t="n"/>
    </row>
    <row r="41">
      <c r="B41" s="16" t="n"/>
      <c r="C41" s="17" t="n"/>
      <c r="D41" s="26" t="n"/>
      <c r="E41" s="17" t="n"/>
      <c r="F41" s="26" t="n"/>
      <c r="G41" s="26" t="n"/>
      <c r="H41" s="17" t="n"/>
    </row>
    <row r="42">
      <c r="B42" s="16" t="n"/>
      <c r="C42" s="17" t="n"/>
      <c r="D42" s="26" t="n"/>
      <c r="E42" s="17" t="n"/>
      <c r="F42" s="26" t="n"/>
      <c r="G42" s="26" t="n"/>
      <c r="H42" s="17" t="n"/>
    </row>
    <row r="43">
      <c r="B43" s="16" t="n"/>
      <c r="C43" s="17" t="n"/>
      <c r="D43" s="26" t="n"/>
      <c r="E43" s="17" t="n"/>
      <c r="F43" s="26" t="n"/>
      <c r="G43" s="26" t="n"/>
      <c r="H43" s="17" t="n"/>
    </row>
    <row r="44">
      <c r="B44" s="16" t="n"/>
      <c r="C44" s="17" t="n"/>
      <c r="D44" s="26" t="n"/>
      <c r="E44" s="17" t="n"/>
      <c r="F44" s="26" t="n"/>
      <c r="G44" s="26" t="n"/>
      <c r="H44" s="17" t="n"/>
    </row>
    <row r="45">
      <c r="B45" s="16" t="n"/>
      <c r="C45" s="17" t="n"/>
      <c r="D45" s="26" t="n"/>
      <c r="E45" s="17" t="n"/>
      <c r="F45" s="26" t="n"/>
      <c r="G45" s="26" t="n"/>
      <c r="H45" s="17" t="n"/>
    </row>
    <row r="46">
      <c r="B46" s="16" t="n"/>
      <c r="C46" s="17" t="n"/>
      <c r="D46" s="26" t="n"/>
      <c r="E46" s="17" t="n"/>
      <c r="F46" s="26" t="n"/>
      <c r="G46" s="26" t="n"/>
      <c r="H46" s="17" t="n"/>
    </row>
    <row r="47">
      <c r="B47" s="16" t="n"/>
      <c r="C47" s="17" t="n"/>
      <c r="D47" s="26" t="n"/>
      <c r="E47" s="17" t="n"/>
      <c r="F47" s="26" t="n"/>
      <c r="G47" s="26" t="n"/>
      <c r="H47" s="17" t="n"/>
    </row>
    <row r="48">
      <c r="B48" s="16" t="n"/>
      <c r="C48" s="17" t="n"/>
      <c r="D48" s="26" t="n"/>
      <c r="E48" s="17" t="n"/>
      <c r="F48" s="26" t="n"/>
      <c r="G48" s="26" t="n"/>
      <c r="H48" s="17" t="n"/>
    </row>
    <row r="49">
      <c r="B49" s="16" t="n"/>
      <c r="C49" s="17" t="n"/>
      <c r="D49" s="26" t="n"/>
      <c r="E49" s="17" t="n"/>
      <c r="F49" s="26" t="n"/>
      <c r="G49" s="26" t="n"/>
      <c r="H49" s="17" t="n"/>
    </row>
    <row r="50">
      <c r="B50" s="16" t="n"/>
      <c r="C50" s="17" t="n"/>
      <c r="D50" s="26" t="n"/>
      <c r="E50" s="17" t="n"/>
      <c r="F50" s="26" t="n"/>
      <c r="G50" s="26" t="n"/>
      <c r="H50" s="17" t="n"/>
    </row>
    <row r="51">
      <c r="B51" s="16" t="n"/>
      <c r="C51" s="17" t="n"/>
      <c r="D51" s="26" t="n"/>
      <c r="E51" s="17" t="n"/>
      <c r="F51" s="26" t="n"/>
      <c r="G51" s="26" t="n"/>
      <c r="H51" s="17" t="n"/>
    </row>
    <row r="52">
      <c r="B52" s="16" t="n"/>
      <c r="C52" s="17" t="n"/>
      <c r="D52" s="26" t="n"/>
      <c r="E52" s="17" t="n"/>
      <c r="F52" s="26" t="n"/>
      <c r="G52" s="26" t="n"/>
      <c r="H52" s="17" t="n"/>
    </row>
    <row r="53">
      <c r="B53" s="16" t="n"/>
      <c r="C53" s="17" t="n"/>
      <c r="D53" s="26" t="n"/>
      <c r="E53" s="17" t="n"/>
      <c r="F53" s="26" t="n"/>
      <c r="G53" s="26" t="n"/>
      <c r="H53" s="17" t="n"/>
    </row>
    <row r="54">
      <c r="B54" s="16" t="n"/>
      <c r="C54" s="17" t="n"/>
      <c r="D54" s="26" t="n"/>
      <c r="E54" s="17" t="n"/>
      <c r="F54" s="26" t="n"/>
      <c r="G54" s="26" t="n"/>
      <c r="H54" s="17" t="n"/>
    </row>
    <row r="55">
      <c r="B55" s="16" t="n"/>
      <c r="C55" s="17" t="n"/>
      <c r="D55" s="26" t="n"/>
      <c r="E55" s="17" t="n"/>
      <c r="F55" s="26" t="n"/>
      <c r="G55" s="26" t="n"/>
      <c r="H55" s="17" t="n"/>
    </row>
    <row r="56">
      <c r="B56" s="16" t="n"/>
      <c r="C56" s="17" t="n"/>
      <c r="D56" s="26" t="n"/>
      <c r="E56" s="17" t="n"/>
      <c r="F56" s="26" t="n"/>
      <c r="G56" s="26" t="n"/>
      <c r="H56" s="17" t="n"/>
    </row>
    <row r="57">
      <c r="B57" s="16" t="n"/>
      <c r="C57" s="17" t="n"/>
      <c r="D57" s="26" t="n"/>
      <c r="E57" s="17" t="n"/>
      <c r="F57" s="26" t="n"/>
      <c r="G57" s="26" t="n"/>
      <c r="H57" s="17" t="n"/>
    </row>
    <row r="58">
      <c r="B58" s="16" t="n"/>
      <c r="C58" s="17" t="n"/>
      <c r="D58" s="26" t="n"/>
      <c r="E58" s="17" t="n"/>
      <c r="F58" s="26" t="n"/>
      <c r="G58" s="26" t="n"/>
      <c r="H58" s="17" t="n"/>
    </row>
    <row r="59">
      <c r="B59" s="16" t="n"/>
      <c r="C59" s="17" t="n"/>
      <c r="D59" s="26" t="n"/>
      <c r="E59" s="17" t="n"/>
      <c r="F59" s="26" t="n"/>
      <c r="G59" s="26" t="n"/>
      <c r="H59" s="17" t="n"/>
    </row>
    <row r="60">
      <c r="B60" s="16" t="n"/>
      <c r="C60" s="17" t="n"/>
      <c r="D60" s="26" t="n"/>
      <c r="E60" s="17" t="n"/>
      <c r="F60" s="26" t="n"/>
      <c r="G60" s="26" t="n"/>
      <c r="H60" s="17" t="n"/>
    </row>
    <row r="61">
      <c r="B61" s="16" t="n"/>
      <c r="C61" s="17" t="n"/>
      <c r="D61" s="26" t="n"/>
      <c r="E61" s="17" t="n"/>
      <c r="F61" s="26" t="n"/>
      <c r="G61" s="26" t="n"/>
      <c r="H61" s="17" t="n"/>
    </row>
    <row r="62">
      <c r="B62" s="16" t="n"/>
      <c r="C62" s="17" t="n"/>
      <c r="D62" s="26" t="n"/>
      <c r="E62" s="17" t="n"/>
      <c r="F62" s="26" t="n"/>
      <c r="G62" s="26" t="n"/>
      <c r="H62" s="17" t="n"/>
    </row>
    <row r="63">
      <c r="B63" s="16" t="n"/>
      <c r="C63" s="17" t="n"/>
      <c r="D63" s="26" t="n"/>
      <c r="E63" s="17" t="n"/>
      <c r="F63" s="26" t="n"/>
      <c r="G63" s="26" t="n"/>
      <c r="H63" s="17" t="n"/>
    </row>
    <row r="64">
      <c r="B64" s="16" t="n"/>
      <c r="C64" s="17" t="n"/>
      <c r="D64" s="26" t="n"/>
      <c r="E64" s="17" t="n"/>
      <c r="F64" s="26" t="n"/>
      <c r="G64" s="26" t="n"/>
      <c r="H64" s="17" t="n"/>
    </row>
    <row r="65">
      <c r="B65" s="16" t="n"/>
      <c r="C65" s="17" t="n"/>
      <c r="D65" s="26" t="n"/>
      <c r="E65" s="17" t="n"/>
      <c r="F65" s="26" t="n"/>
      <c r="G65" s="26" t="n"/>
      <c r="H65" s="17" t="n"/>
    </row>
    <row r="66">
      <c r="B66" s="16" t="n"/>
      <c r="C66" s="17" t="n"/>
      <c r="D66" s="26" t="n"/>
      <c r="E66" s="17" t="n"/>
      <c r="F66" s="26" t="n"/>
      <c r="G66" s="26" t="n"/>
      <c r="H66" s="17" t="n"/>
    </row>
    <row r="67">
      <c r="B67" s="16" t="n"/>
      <c r="C67" s="17" t="n"/>
      <c r="D67" s="26" t="n"/>
      <c r="E67" s="17" t="n"/>
      <c r="F67" s="26" t="n"/>
      <c r="G67" s="26" t="n"/>
      <c r="H67" s="17" t="n"/>
    </row>
    <row r="68">
      <c r="B68" s="16" t="n"/>
      <c r="C68" s="17" t="n"/>
      <c r="D68" s="26" t="n"/>
      <c r="E68" s="17" t="n"/>
      <c r="F68" s="26" t="n"/>
      <c r="G68" s="26" t="n"/>
      <c r="H68" s="17" t="n"/>
    </row>
    <row r="69">
      <c r="B69" s="16" t="n"/>
      <c r="C69" s="17" t="n"/>
      <c r="D69" s="26" t="n"/>
      <c r="E69" s="17" t="n"/>
      <c r="F69" s="26" t="n"/>
      <c r="G69" s="26" t="n"/>
      <c r="H69" s="17" t="n"/>
    </row>
    <row r="70">
      <c r="B70" s="16" t="n"/>
      <c r="C70" s="17" t="n"/>
      <c r="D70" s="26" t="n"/>
      <c r="E70" s="17" t="n"/>
      <c r="F70" s="26" t="n"/>
      <c r="G70" s="26" t="n"/>
      <c r="H70" s="17" t="n"/>
    </row>
    <row r="71">
      <c r="B71" s="16" t="n"/>
      <c r="C71" s="17" t="n"/>
      <c r="D71" s="26" t="n"/>
      <c r="E71" s="17" t="n"/>
      <c r="F71" s="26" t="n"/>
      <c r="G71" s="26" t="n"/>
      <c r="H71" s="17" t="n"/>
    </row>
    <row r="72">
      <c r="B72" s="16" t="n"/>
      <c r="C72" s="17" t="n"/>
      <c r="D72" s="26" t="n"/>
      <c r="E72" s="17" t="n"/>
      <c r="F72" s="26" t="n"/>
      <c r="G72" s="26" t="n"/>
      <c r="H72" s="17" t="n"/>
    </row>
    <row r="73">
      <c r="B73" s="16" t="n"/>
      <c r="C73" s="17" t="n"/>
      <c r="D73" s="26" t="n"/>
      <c r="E73" s="17" t="n"/>
      <c r="F73" s="26" t="n"/>
      <c r="G73" s="26" t="n"/>
      <c r="H73" s="17" t="n"/>
    </row>
    <row r="74">
      <c r="B74" s="16" t="n"/>
      <c r="C74" s="17" t="n"/>
      <c r="D74" s="26" t="n"/>
      <c r="E74" s="17" t="n"/>
      <c r="F74" s="26" t="n"/>
      <c r="G74" s="26" t="n"/>
      <c r="H74" s="17" t="n"/>
    </row>
    <row r="75">
      <c r="B75" s="16" t="n"/>
      <c r="C75" s="17" t="n"/>
      <c r="D75" s="26" t="n"/>
      <c r="E75" s="17" t="n"/>
      <c r="F75" s="26" t="n"/>
      <c r="G75" s="26" t="n"/>
      <c r="H75" s="17" t="n"/>
    </row>
    <row r="76">
      <c r="B76" s="16" t="n"/>
      <c r="C76" s="17" t="n"/>
      <c r="D76" s="26" t="n"/>
      <c r="E76" s="17" t="n"/>
      <c r="F76" s="26" t="n"/>
      <c r="G76" s="26" t="n"/>
      <c r="H76" s="17" t="n"/>
    </row>
    <row r="77">
      <c r="B77" s="16" t="n"/>
      <c r="C77" s="17" t="n"/>
      <c r="D77" s="26" t="n"/>
      <c r="E77" s="17" t="n"/>
      <c r="F77" s="26" t="n"/>
      <c r="G77" s="26" t="n"/>
      <c r="H77" s="17" t="n"/>
    </row>
    <row r="78">
      <c r="B78" s="16" t="n"/>
      <c r="C78" s="17" t="n"/>
      <c r="D78" s="26" t="n"/>
      <c r="E78" s="17" t="n"/>
      <c r="F78" s="26" t="n"/>
      <c r="G78" s="26" t="n"/>
      <c r="H78" s="17" t="n"/>
    </row>
    <row r="79">
      <c r="B79" s="16" t="n"/>
      <c r="C79" s="17" t="n"/>
      <c r="D79" s="26" t="n"/>
      <c r="E79" s="17" t="n"/>
      <c r="F79" s="26" t="n"/>
      <c r="G79" s="26" t="n"/>
      <c r="H79" s="17" t="n"/>
    </row>
    <row r="80">
      <c r="B80" s="16" t="n"/>
      <c r="C80" s="17" t="n"/>
      <c r="D80" s="26" t="n"/>
      <c r="E80" s="17" t="n"/>
      <c r="F80" s="26" t="n"/>
      <c r="G80" s="26" t="n"/>
      <c r="H80" s="17" t="n"/>
    </row>
    <row r="81">
      <c r="B81" s="16" t="n"/>
      <c r="C81" s="17" t="n"/>
      <c r="D81" s="26" t="n"/>
      <c r="E81" s="17" t="n"/>
      <c r="F81" s="26" t="n"/>
      <c r="G81" s="26" t="n"/>
      <c r="H81" s="17" t="n"/>
    </row>
    <row r="82">
      <c r="B82" s="16" t="n"/>
      <c r="C82" s="17" t="n"/>
      <c r="D82" s="26" t="n"/>
      <c r="E82" s="17" t="n"/>
      <c r="F82" s="26" t="n"/>
      <c r="G82" s="26" t="n"/>
      <c r="H82" s="17" t="n"/>
    </row>
    <row r="83">
      <c r="B83" s="16" t="n"/>
      <c r="C83" s="17" t="n"/>
      <c r="D83" s="26" t="n"/>
      <c r="E83" s="17" t="n"/>
      <c r="F83" s="26" t="n"/>
      <c r="G83" s="26" t="n"/>
      <c r="H83" s="17" t="n"/>
    </row>
    <row r="84">
      <c r="B84" s="16" t="n"/>
      <c r="C84" s="17" t="n"/>
      <c r="D84" s="26" t="n"/>
      <c r="E84" s="17" t="n"/>
      <c r="F84" s="26" t="n"/>
      <c r="G84" s="26" t="n"/>
      <c r="H84" s="17" t="n"/>
    </row>
    <row r="85">
      <c r="B85" s="16" t="n"/>
      <c r="C85" s="17" t="n"/>
      <c r="D85" s="26" t="n"/>
      <c r="E85" s="17" t="n"/>
      <c r="F85" s="26" t="n"/>
      <c r="G85" s="26" t="n"/>
      <c r="H85" s="17" t="n"/>
    </row>
    <row r="86">
      <c r="B86" s="16" t="n"/>
      <c r="C86" s="17" t="n"/>
      <c r="D86" s="26" t="n"/>
      <c r="E86" s="17" t="n"/>
      <c r="F86" s="26" t="n"/>
      <c r="G86" s="26" t="n"/>
      <c r="H86" s="17" t="n"/>
    </row>
  </sheetData>
  <mergeCells count="1">
    <mergeCell ref="A2:H2"/>
  </mergeCells>
  <dataValidations count="2">
    <dataValidation sqref="C7:C86" showDropDown="0" showInputMessage="0" showErrorMessage="0" allowBlank="1" type="list">
      <formula1>='Example – Worksheet'!$B$21:$B$32</formula1>
    </dataValidation>
    <dataValidation sqref="E7:E86" showDropDown="0" showInputMessage="0" showErrorMessage="0" allowBlank="1" type="list">
      <formula1>"Regular withdrawal,QCD (IRA to charity),Other"</formula1>
    </dataValidation>
  </dataValidations>
  <printOptions horizontalCentered="1"/>
  <pageMargins left="0.4" right="0.4" top="1" bottom="1" header="0.5" footer="0.5"/>
  <pageSetup orientation="portrait" fitToHeight="0" fitToWidth="1"/>
</worksheet>
</file>

<file path=xl/worksheets/sheet7.xml><?xml version="1.0" encoding="utf-8"?>
<worksheet xmlns="http://schemas.openxmlformats.org/spreadsheetml/2006/main">
  <sheetPr>
    <tabColor rgb="009CA3AF"/>
    <outlinePr summaryBelow="1" summaryRight="1"/>
    <pageSetUpPr/>
  </sheetPr>
  <dimension ref="A1:H11"/>
  <sheetViews>
    <sheetView showGridLines="0" workbookViewId="0">
      <selection activeCell="A1" sqref="A1"/>
    </sheetView>
  </sheetViews>
  <sheetFormatPr baseColWidth="8" defaultRowHeight="15"/>
  <cols>
    <col width="3" customWidth="1" min="1" max="1"/>
    <col width="50" customWidth="1" min="2" max="2"/>
    <col width="14" customWidth="1" min="3" max="3"/>
    <col width="8" customWidth="1" min="4" max="4"/>
    <col width="10" customWidth="1" min="5" max="5"/>
    <col width="13" customWidth="1" min="6" max="6"/>
    <col width="13" customWidth="1" min="7" max="7"/>
    <col width="10" customWidth="1" min="8" max="8"/>
  </cols>
  <sheetData>
    <row r="1" ht="30" customHeight="1">
      <c r="A1" s="1" t="inlineStr">
        <is>
          <t>IRS Examples Check</t>
        </is>
      </c>
      <c r="B1" s="2" t="n"/>
      <c r="C1" s="2" t="n"/>
      <c r="D1" s="2" t="n"/>
      <c r="E1" s="2" t="n"/>
      <c r="F1" s="2" t="n"/>
      <c r="G1" s="2" t="n"/>
      <c r="H1" s="2" t="n"/>
    </row>
    <row r="2" ht="30" customHeight="1">
      <c r="A2" s="3" t="inlineStr">
        <is>
          <t>Reproduces the RMD examples printed in IRS Pub. 590-B (2025), chapter 1. IRS rounds its printed answers to the dollar, so a match means within $1.</t>
        </is>
      </c>
    </row>
    <row r="4" ht="30" customHeight="1">
      <c r="B4" s="25" t="inlineStr">
        <is>
          <t>IRS example</t>
        </is>
      </c>
      <c r="C4" s="25" t="inlineStr">
        <is>
          <t>Dec 31 balance</t>
        </is>
      </c>
      <c r="D4" s="25" t="inlineStr">
        <is>
          <t>Age</t>
        </is>
      </c>
      <c r="E4" s="25" t="inlineStr">
        <is>
          <t>Factor</t>
        </is>
      </c>
      <c r="F4" s="25" t="inlineStr">
        <is>
          <t>Our RMD</t>
        </is>
      </c>
      <c r="G4" s="25" t="inlineStr">
        <is>
          <t>IRS printed</t>
        </is>
      </c>
      <c r="H4" s="25" t="inlineStr">
        <is>
          <t>Result</t>
        </is>
      </c>
    </row>
    <row r="5" ht="30" customHeight="1">
      <c r="B5" s="43" t="inlineStr">
        <is>
          <t>Owner turns 75 in 2026; spouse 6 years younger (Table III)</t>
        </is>
      </c>
      <c r="C5" s="47" t="n">
        <v>100000</v>
      </c>
      <c r="D5" s="48" t="n">
        <v>75</v>
      </c>
      <c r="E5" s="29">
        <f>INDEX(Tables!$B$6:$B$54,MATCH(D5,Tables!$A$6:$A$54,0))</f>
        <v/>
      </c>
      <c r="F5" s="30">
        <f>ROUNDUP(C5/E5,2)</f>
        <v/>
      </c>
      <c r="G5" s="47" t="n">
        <v>4065</v>
      </c>
      <c r="H5" s="49">
        <f>IF(ABS(F5-G5)&lt;=1,"Match","Check")</f>
        <v/>
      </c>
    </row>
    <row r="6" ht="30" customHeight="1">
      <c r="B6" s="43" t="inlineStr">
        <is>
          <t>Owner turns 75 in 2026; sole-beneficiary spouse 11 years younger (Table II factor 25.3, typed as override)</t>
        </is>
      </c>
      <c r="C6" s="47" t="n">
        <v>100000</v>
      </c>
      <c r="D6" s="48" t="n">
        <v>75</v>
      </c>
      <c r="E6" s="29" t="n">
        <v>25.3</v>
      </c>
      <c r="F6" s="30">
        <f>ROUNDUP(C6/E6,2)</f>
        <v/>
      </c>
      <c r="G6" s="47" t="n">
        <v>3953</v>
      </c>
      <c r="H6" s="49">
        <f>IF(ABS(F6-G6)&lt;=1,"Match","Check")</f>
        <v/>
      </c>
    </row>
    <row r="7" ht="30" customHeight="1">
      <c r="B7" s="43" t="inlineStr">
        <is>
          <t>“Justin” turns 73 in 2025 (Table III)</t>
        </is>
      </c>
      <c r="C7" s="47" t="n">
        <v>38400</v>
      </c>
      <c r="D7" s="48" t="n">
        <v>73</v>
      </c>
      <c r="E7" s="29">
        <f>INDEX(Tables!$B$6:$B$54,MATCH(D7,Tables!$A$6:$A$54,0))</f>
        <v/>
      </c>
      <c r="F7" s="30">
        <f>ROUNDUP(C7/E7,2)</f>
        <v/>
      </c>
      <c r="G7" s="47" t="n">
        <v>1450</v>
      </c>
      <c r="H7" s="49">
        <f>IF(ABS(F7-G7)&lt;=1,"Match","Check")</f>
        <v/>
      </c>
    </row>
    <row r="9">
      <c r="B9" s="50">
        <f>COUNTIF(H5:H7,"Match")&amp;" of 3 match"</f>
        <v/>
      </c>
    </row>
    <row r="11" ht="56" customHeight="1">
      <c r="B11" s="46" t="inlineStr">
        <is>
          <t>Note: Pub. 590-B's Justin example then figures his 2026 RMD with 26.5 (the age-73 factor), but he turns 74 in 2026, and Table III lists 25.5 for age 74. We left that second step out. The worksheet uses the factor for your age on your birthday in the RMD year, as the IRS instructions say.</t>
        </is>
      </c>
    </row>
  </sheetData>
  <mergeCells count="2">
    <mergeCell ref="A2:H2"/>
    <mergeCell ref="B11:H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2026-10-06T17:39:39Z</dcterms:created>
  <dcterms:modified xmlns:dcterms="http://purl.org/dc/terms/" xmlns:xsi="http://www.w3.org/2001/XMLSchema-instance" xsi:type="dcterms:W3CDTF">2026-10-06T17:39:39Z</dcterms:modified>
</cp:coreProperties>
</file>